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9" yWindow="570" windowWidth="19547" windowHeight="8490" activeTab="3"/>
  </bookViews>
  <sheets>
    <sheet name="Nr.46" sheetId="1" r:id="rId1"/>
    <sheet name="Nr.47" sheetId="2" r:id="rId2"/>
    <sheet name="Nr.48" sheetId="4" r:id="rId3"/>
    <sheet name="Nr.49" sheetId="5" r:id="rId4"/>
  </sheets>
  <definedNames>
    <definedName name="part_84608a3206294842a9f31b5f72f60fe6" localSheetId="0">Nr.46!$C$23</definedName>
    <definedName name="_xlnm.Print_Area" localSheetId="0">Nr.46!$A$1:$F$122</definedName>
  </definedNames>
  <calcPr calcId="145621"/>
</workbook>
</file>

<file path=xl/calcChain.xml><?xml version="1.0" encoding="utf-8"?>
<calcChain xmlns="http://schemas.openxmlformats.org/spreadsheetml/2006/main">
  <c r="G48" i="5" l="1"/>
  <c r="G47" i="5"/>
  <c r="D47" i="5"/>
  <c r="G45" i="5"/>
  <c r="G44" i="5"/>
  <c r="G41" i="5"/>
  <c r="G40" i="5"/>
  <c r="G37" i="5"/>
  <c r="G36" i="5"/>
  <c r="G34" i="5"/>
  <c r="G33" i="5"/>
  <c r="G32" i="5"/>
  <c r="F31" i="5"/>
  <c r="D31" i="5"/>
  <c r="G31" i="5" s="1"/>
  <c r="G29" i="5"/>
  <c r="D28" i="5"/>
  <c r="G28" i="5" s="1"/>
  <c r="G26" i="5"/>
  <c r="G25" i="5"/>
  <c r="G24" i="5"/>
  <c r="G23" i="5"/>
  <c r="F22" i="5"/>
  <c r="G22" i="5" s="1"/>
  <c r="E22" i="5"/>
  <c r="D22" i="5"/>
  <c r="E21" i="5"/>
  <c r="D21" i="5"/>
  <c r="D46" i="5" l="1"/>
  <c r="D54" i="5" s="1"/>
  <c r="D56" i="5" s="1"/>
  <c r="F21" i="5"/>
  <c r="G21" i="5" s="1"/>
  <c r="G46" i="5" s="1"/>
  <c r="G54" i="5" s="1"/>
  <c r="G56" i="5" s="1"/>
  <c r="G93" i="4" l="1"/>
  <c r="G92" i="4"/>
  <c r="D91" i="4"/>
  <c r="G91" i="4" s="1"/>
  <c r="D87" i="4"/>
  <c r="G87" i="4" s="1"/>
  <c r="D85" i="4"/>
  <c r="G85" i="4" s="1"/>
  <c r="G84" i="4"/>
  <c r="G83" i="4"/>
  <c r="G81" i="4"/>
  <c r="G76" i="4"/>
  <c r="D76" i="4"/>
  <c r="G72" i="4"/>
  <c r="D70" i="4"/>
  <c r="G70" i="4" s="1"/>
  <c r="D66" i="4"/>
  <c r="G66" i="4" s="1"/>
  <c r="D65" i="4"/>
  <c r="G65" i="4" s="1"/>
  <c r="G64" i="4"/>
  <c r="G63" i="4"/>
  <c r="G62" i="4"/>
  <c r="G61" i="4"/>
  <c r="F60" i="4"/>
  <c r="F95" i="4" s="1"/>
  <c r="E60" i="4"/>
  <c r="E95" i="4" s="1"/>
  <c r="D60" i="4"/>
  <c r="G60" i="4" s="1"/>
  <c r="G58" i="4"/>
  <c r="G56" i="4"/>
  <c r="G55" i="4"/>
  <c r="G54" i="4"/>
  <c r="G50" i="4"/>
  <c r="D50" i="4"/>
  <c r="G49" i="4"/>
  <c r="G45" i="4"/>
  <c r="G43" i="4"/>
  <c r="D43" i="4"/>
  <c r="D42" i="4" s="1"/>
  <c r="G42" i="4" s="1"/>
  <c r="G38" i="4"/>
  <c r="G35" i="4"/>
  <c r="G34" i="4"/>
  <c r="G33" i="4"/>
  <c r="G32" i="4"/>
  <c r="G30" i="4"/>
  <c r="E28" i="4"/>
  <c r="D28" i="4"/>
  <c r="D21" i="4" s="1"/>
  <c r="D22" i="4"/>
  <c r="E21" i="4"/>
  <c r="E59" i="4" s="1"/>
  <c r="G21" i="4" l="1"/>
  <c r="D59" i="4"/>
  <c r="G59" i="4" s="1"/>
  <c r="D95" i="4"/>
  <c r="G95" i="4" s="1"/>
  <c r="G28" i="4"/>
  <c r="I47" i="2" l="1"/>
  <c r="H47" i="2"/>
  <c r="I31" i="2"/>
  <c r="H31" i="2"/>
  <c r="I28" i="2"/>
  <c r="H28" i="2"/>
  <c r="I22" i="2"/>
  <c r="H22" i="2"/>
  <c r="H21" i="2" s="1"/>
  <c r="H46" i="2" s="1"/>
  <c r="H54" i="2" s="1"/>
  <c r="H56" i="2" s="1"/>
  <c r="I21" i="2"/>
  <c r="I46" i="2" s="1"/>
  <c r="I54" i="2" s="1"/>
  <c r="I56" i="2" s="1"/>
  <c r="F108" i="1" l="1"/>
  <c r="E108" i="1"/>
  <c r="F104" i="1"/>
  <c r="F102" i="1" s="1"/>
  <c r="E104" i="1"/>
  <c r="E102" i="1" s="1"/>
  <c r="F93" i="1"/>
  <c r="E93" i="1"/>
  <c r="E87" i="1" s="1"/>
  <c r="F87" i="1"/>
  <c r="F83" i="1"/>
  <c r="E83" i="1"/>
  <c r="F82" i="1"/>
  <c r="F77" i="1"/>
  <c r="F112" i="1" s="1"/>
  <c r="E77" i="1"/>
  <c r="F67" i="1"/>
  <c r="E67" i="1"/>
  <c r="F60" i="1"/>
  <c r="F59" i="1" s="1"/>
  <c r="E60" i="1"/>
  <c r="E59" i="1"/>
  <c r="F45" i="1"/>
  <c r="E45" i="1"/>
  <c r="F39" i="1"/>
  <c r="E39" i="1"/>
  <c r="E38" i="1" s="1"/>
  <c r="E76" i="1" s="1"/>
  <c r="F38" i="1"/>
  <c r="F76" i="1" s="1"/>
  <c r="E82" i="1" l="1"/>
  <c r="E112" i="1" s="1"/>
</calcChain>
</file>

<file path=xl/sharedStrings.xml><?xml version="1.0" encoding="utf-8"?>
<sst xmlns="http://schemas.openxmlformats.org/spreadsheetml/2006/main" count="613" uniqueCount="287">
  <si>
    <t>2-ojo VSAFAS „Finansinės būklės ataskaita“</t>
  </si>
  <si>
    <t>2 priedas</t>
  </si>
  <si>
    <t xml:space="preserve">(Žemesniojo lygio viešojo sektoriaus subjektų, išskyrus mokesčių fondus ir išteklių fondus, </t>
  </si>
  <si>
    <t>finansinės būklės ataskaitos forma)</t>
  </si>
  <si>
    <t>(viešojo sektoriaus subjekto, parengusio finansinės būklės ataskaitą , kodas, adresas)</t>
  </si>
  <si>
    <t>Prienų r. Stakliškių gimnazija</t>
  </si>
  <si>
    <t>(viešojo sektoriaus subjekto arba viešojo sektoriaus subjektų grupės pavadinimas)</t>
  </si>
  <si>
    <t>FINANSINĖS BŪKLĖS ATASKAITA</t>
  </si>
  <si>
    <t>PAGAL 2023 m. birželio 30 d.</t>
  </si>
  <si>
    <t>DUOMENIS</t>
  </si>
  <si>
    <t>2023-08-10</t>
  </si>
  <si>
    <t>(data)</t>
  </si>
  <si>
    <t>Pateikimo valiuta ir tikslumas: eurais arba tūkstančiais eurų</t>
  </si>
  <si>
    <t>Eurais</t>
  </si>
  <si>
    <t>Eil. Nr.</t>
  </si>
  <si>
    <t>Straipsniai</t>
  </si>
  <si>
    <t xml:space="preserve">Pastabos Nr. </t>
  </si>
  <si>
    <t>Paskutinė ataskaitinio laikotarpio diena</t>
  </si>
  <si>
    <t>Paskutinė praėjusio ataskaitinio laikotarpio diena</t>
  </si>
  <si>
    <t>A.</t>
  </si>
  <si>
    <t>ILGALAIKIS TURTAS</t>
  </si>
  <si>
    <t>I.</t>
  </si>
  <si>
    <t>Nematerialusis turtas</t>
  </si>
  <si>
    <t>I.1</t>
  </si>
  <si>
    <t xml:space="preserve">   Plėtros darbai</t>
  </si>
  <si>
    <t>I.2</t>
  </si>
  <si>
    <t xml:space="preserve">   Programinė įranga ir jos licencijos</t>
  </si>
  <si>
    <t>I.3</t>
  </si>
  <si>
    <t xml:space="preserve">   Kitas nematerialusis turtas</t>
  </si>
  <si>
    <t>I.4</t>
  </si>
  <si>
    <t xml:space="preserve">   Nebaigti projektai ir išankstiniai mokėjimai</t>
  </si>
  <si>
    <t>I.5</t>
  </si>
  <si>
    <t xml:space="preserve">   Prestižas</t>
  </si>
  <si>
    <t>II.</t>
  </si>
  <si>
    <t>Ilgalaikis materialusis turtas</t>
  </si>
  <si>
    <t>II.1</t>
  </si>
  <si>
    <t xml:space="preserve">   Žemė</t>
  </si>
  <si>
    <t>II.2</t>
  </si>
  <si>
    <t xml:space="preserve">  Pastatai</t>
  </si>
  <si>
    <t>II.3</t>
  </si>
  <si>
    <t xml:space="preserve">   Infrastruktūros statiniai</t>
  </si>
  <si>
    <t>II.4</t>
  </si>
  <si>
    <t>Kiti statiniai</t>
  </si>
  <si>
    <t>II.5</t>
  </si>
  <si>
    <t>Mašinos ir įrenginiai</t>
  </si>
  <si>
    <t>II.6</t>
  </si>
  <si>
    <t>Transporto priemonės</t>
  </si>
  <si>
    <t>II.7</t>
  </si>
  <si>
    <t>Baldai, biuro įranga ir kitas ilgalaikis materialusis turtas</t>
  </si>
  <si>
    <t>II.8</t>
  </si>
  <si>
    <t>Kultūros ir kitos vertybės</t>
  </si>
  <si>
    <t>II.9</t>
  </si>
  <si>
    <t>Nebaigta statyba ir išankstiniai mokėjimai</t>
  </si>
  <si>
    <t>III.</t>
  </si>
  <si>
    <t>Ilgalaikis finansinis turtas</t>
  </si>
  <si>
    <t>IV.</t>
  </si>
  <si>
    <t xml:space="preserve">Mineraliniai ištekliai </t>
  </si>
  <si>
    <t>V.</t>
  </si>
  <si>
    <t>Kitas ilgalaikis turtas</t>
  </si>
  <si>
    <t>B.</t>
  </si>
  <si>
    <t>BIOLOGINIS TURTAS</t>
  </si>
  <si>
    <t>C.</t>
  </si>
  <si>
    <t>TRUMPALAIKIS TURTAS</t>
  </si>
  <si>
    <t>Atsargos</t>
  </si>
  <si>
    <t>Strateginės ir neliečiamosios atsargos</t>
  </si>
  <si>
    <t>Medžiagos, žaliavos ir ūkinis inventorius</t>
  </si>
  <si>
    <t>Nebaigta gaminti produkcija ir nebaigtos vykdyti sutartys</t>
  </si>
  <si>
    <t>Pagaminta produkcija, atsargos, skirtos parduoti (perduoti)</t>
  </si>
  <si>
    <t>Ilgalaikis materialusis ir biologinis turtas, skirtas parduoti</t>
  </si>
  <si>
    <t>Išankstiniai apmokėjimai</t>
  </si>
  <si>
    <t>Per vienus metus gautinos sumos</t>
  </si>
  <si>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</si>
  <si>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</si>
  <si>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</si>
  <si>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</si>
  <si>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</si>
  <si>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</si>
  <si>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</si>
  <si>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</si>
  <si>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</si>
  <si>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</si>
  <si>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</si>
  <si>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</si>
  <si>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</si>
  <si>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</si>
  <si>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</si>
  <si>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</si>
  <si>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</si>
  <si>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</si>
  <si>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</si>
  <si>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</si>
  <si>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</si>
  <si>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</si>
  <si>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</si>
  <si>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</si>
  <si>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</si>
  <si>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</si>
  <si>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</si>
  <si>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 xml:space="preserve">I.3 </t>
  </si>
  <si>
    <t>Kiti ilgalaikiai įsipareigojimai</t>
  </si>
  <si>
    <t>Trumpalaikiai įsipareigojimai</t>
  </si>
  <si>
    <t>Ilgalaikių atidėjinių einamųjų metų dalis ir trumpalaikiai atidėjiniai</t>
  </si>
  <si>
    <t>Ilgalaikių įsipareigojimų einamųjų metų dalis</t>
  </si>
  <si>
    <t>Trumpalaikiai finansiniai įsipareigojimai</t>
  </si>
  <si>
    <t>Mokėtinos subsidijos, dotacijos ir finansavimo sumos</t>
  </si>
  <si>
    <t>Mokėtinos sumos į Europos Sąjungos biudžetą</t>
  </si>
  <si>
    <t>Mokėtinos sumos į biudžetus ir fondus</t>
  </si>
  <si>
    <t>II.6.1</t>
  </si>
  <si>
    <t>Grąžintinos finansavimo sumos</t>
  </si>
  <si>
    <t>II.6.2</t>
  </si>
  <si>
    <t>Kitos mokėtinos sumos biudžetui</t>
  </si>
  <si>
    <t>Mokėtinos socialinės išmokos</t>
  </si>
  <si>
    <t>Grąžintini mokesčiai, įmokos ir jų permokos</t>
  </si>
  <si>
    <t>Tiekėjams mokėtinos sumos</t>
  </si>
  <si>
    <t>II.10</t>
  </si>
  <si>
    <t>Su darbo santykiais susiję įsipareigojimai</t>
  </si>
  <si>
    <t>II.11</t>
  </si>
  <si>
    <t>Sukauptos mokėtinos sumos</t>
  </si>
  <si>
    <t>II.12</t>
  </si>
  <si>
    <t>Kiti trumpalaikiai įsipareigojimai</t>
  </si>
  <si>
    <t>F.</t>
  </si>
  <si>
    <t>GRYNASIS TURTAS</t>
  </si>
  <si>
    <t>Dalininkų kapitalas</t>
  </si>
  <si>
    <t>Rezervai</t>
  </si>
  <si>
    <t>Tikrosios vertės rezervas</t>
  </si>
  <si>
    <t>Kiti rezervai</t>
  </si>
  <si>
    <t>Nuosavybės metodo įtaka</t>
  </si>
  <si>
    <t>Sukauptas perviršis ar deficitas</t>
  </si>
  <si>
    <t>IV.1</t>
  </si>
  <si>
    <t>Einamųjų metų perviršis ar deficitas</t>
  </si>
  <si>
    <t>IV.2</t>
  </si>
  <si>
    <t>Ankstesnių metų perviršis ar deficitas</t>
  </si>
  <si>
    <t>G.</t>
  </si>
  <si>
    <t>MAŽUMOS DALIS</t>
  </si>
  <si>
    <t>IŠ VISO FINANSAVIMO SUMŲ, ĮSIPAREIGOJIMŲ, GRYNOJO TURTO IR MAŽUMOS DALIES:</t>
  </si>
  <si>
    <t>Direktorius</t>
  </si>
  <si>
    <t>Vygantas Kornejevas</t>
  </si>
  <si>
    <t>(viešojo sektoriaus subjekto vadovo arba jo įgalioto administracijos vadovo pareigų pavadinimas)</t>
  </si>
  <si>
    <t>(parašas)</t>
  </si>
  <si>
    <t>(vardas, pavardė)</t>
  </si>
  <si>
    <t>Vyr. buhalterė</t>
  </si>
  <si>
    <t>Raminta Koružienė</t>
  </si>
  <si>
    <t>(ataskaitą parengusio asmens  pareigų pavadinimas)</t>
  </si>
  <si>
    <t>190192277, Prienų g. 8, Stakliškių k., Prienų r.</t>
  </si>
  <si>
    <t>Nr. 46</t>
  </si>
  <si>
    <t>Direktoriaus pavaduotoja ūkiui, pavaduojanti direktorių</t>
  </si>
  <si>
    <t>Vilma Breikštienė</t>
  </si>
  <si>
    <t>3-iojo VSAFAS „Veiklos rezultatų ataskaita“</t>
  </si>
  <si>
    <t>(Žemesniojo lygio viešojo sektoriaus subjektų, išskyrus mokesčių fondus ir išteklių fondus,</t>
  </si>
  <si>
    <t>veiklos rezultatų ataskaitos forma)</t>
  </si>
  <si>
    <t>(viešojo sektoriaus subjekto, parengusio veiklos rezultatų ataskaitą arba konsoliduotąją veiklos rezultatų ataskaitą,  kodas, adresas)</t>
  </si>
  <si>
    <t>VEIKLOS REZULTATŲ ATASKAITA</t>
  </si>
  <si>
    <t xml:space="preserve">PAGAL </t>
  </si>
  <si>
    <t>2023 m. birželio 30 d.</t>
  </si>
  <si>
    <t>2023 m. rugpjūčio 10 d. Nr. 47</t>
  </si>
  <si>
    <t>Pastabos Nr.</t>
  </si>
  <si>
    <t>Ataskaitinis laikotarpis</t>
  </si>
  <si>
    <t>Praėjęs ataskaitinis laikotarpis</t>
  </si>
  <si>
    <t>PAGRINDINĖS VEIKLOS PAJAMOS</t>
  </si>
  <si>
    <t>FINANSAVIMO PAJAMOS</t>
  </si>
  <si>
    <t>I.1.</t>
  </si>
  <si>
    <t>I.2.</t>
  </si>
  <si>
    <t xml:space="preserve">Iš savivaldybių biudžetų </t>
  </si>
  <si>
    <t>I.3.</t>
  </si>
  <si>
    <t>Iš ES, užsienio valstybių ir tarptautinių organizacijų lėšų</t>
  </si>
  <si>
    <t>I.4.</t>
  </si>
  <si>
    <t>Iš kitų finansavimo šaltinių</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</si>
  <si>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</si>
  <si>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</si>
  <si>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</si>
  <si>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</si>
  <si>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</si>
  <si>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</si>
  <si>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</si>
  <si>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</si>
  <si>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</si>
  <si>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</si>
  <si>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</si>
  <si>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</si>
  <si>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</si>
  <si>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</si>
  <si>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</si>
  <si>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</si>
  <si>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</si>
  <si>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</si>
  <si>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</si>
  <si>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</si>
  <si>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</si>
  <si>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</si>
  <si>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</si>
  <si>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</si>
  <si>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NUVERTĖJIMO IR NURAŠYTŲ SUMŲ</t>
  </si>
  <si>
    <t>IX.</t>
  </si>
  <si>
    <t>SUNAUDOTŲ IR PARDUOTŲ ATSARGŲ SAVIKAINA</t>
  </si>
  <si>
    <t>X.</t>
  </si>
  <si>
    <t>socialinių išmokų</t>
  </si>
  <si>
    <t>SOCIALINIŲ IŠMOKŲ</t>
  </si>
  <si>
    <t>XI.</t>
  </si>
  <si>
    <t>nuomos</t>
  </si>
  <si>
    <t>NUOMOS</t>
  </si>
  <si>
    <t>XII.</t>
  </si>
  <si>
    <t>finansavimo</t>
  </si>
  <si>
    <t>FINANSAVIMO</t>
  </si>
  <si>
    <t>XIII.</t>
  </si>
  <si>
    <t>kitų paslaugų</t>
  </si>
  <si>
    <t>KITŲ PASLAUGŲ</t>
  </si>
  <si>
    <t>XIV.</t>
  </si>
  <si>
    <t xml:space="preserve">Kitos </t>
  </si>
  <si>
    <t>KITOS</t>
  </si>
  <si>
    <t>PAGRINDINĖS VEIKLOS PERVIRŠIS AR DEFICITAS</t>
  </si>
  <si>
    <t>KITOS VEIKLOS REZULTATAS</t>
  </si>
  <si>
    <t xml:space="preserve">I. </t>
  </si>
  <si>
    <t>Kitos veiklos pajamos</t>
  </si>
  <si>
    <t>KITOS VEIKLOS PAJAMOS</t>
  </si>
  <si>
    <t>PERVESTINOS Į BIUDŽETĄ KITOS VEIKLOS PAJAMOS</t>
  </si>
  <si>
    <t xml:space="preserve">III. </t>
  </si>
  <si>
    <t>Kitos veiklos sąnaudos</t>
  </si>
  <si>
    <t>KITOS VEIKLOS SĄNAUDOS</t>
  </si>
  <si>
    <t>FINANSINĖS IR INVESTICINĖS VEIKLOS REZULTATAS</t>
  </si>
  <si>
    <t>APSKAITOS POLITIKOS KEITIMO IR ESMINIŲ APSKAITOS KLAIDŲ TAISYMO ĮTAKA</t>
  </si>
  <si>
    <t>PELNO MOKESTIS</t>
  </si>
  <si>
    <t>H.</t>
  </si>
  <si>
    <t>GRYNASIS PERVIRŠIS AR DEFICITAS PRIEŠ NUOSAVYBĖS METODO ĮTAKĄ</t>
  </si>
  <si>
    <t>NUOSAVYBĖS METODO ĮTAKA</t>
  </si>
  <si>
    <t>J.</t>
  </si>
  <si>
    <t>GRYNASIS PERVIRŠIS AR DEFICITAS</t>
  </si>
  <si>
    <t>TENKANTIS KONTROLIUOJANČIAJAM SUBJEKTUI</t>
  </si>
  <si>
    <t>TENKANTIS MAŽUMOS DALIAI</t>
  </si>
  <si>
    <t xml:space="preserve">(viešojo sektoriaus subjekto vadovas arba jo įgaliotas administracijos vadovas)                    </t>
  </si>
  <si>
    <t xml:space="preserve"> (parašas)</t>
  </si>
  <si>
    <t>(vardas ir pavardė)</t>
  </si>
  <si>
    <t xml:space="preserve">(vyriausiasis buhalteris (buhalteris)                                                                               </t>
  </si>
  <si>
    <t xml:space="preserve">  (parašas)</t>
  </si>
  <si>
    <t xml:space="preserve">                                                                                                            7-ojo VSAFAS „Apskaitos politikos, apskaitinių </t>
  </si>
  <si>
    <t xml:space="preserve">                                                                                         įverčių keitimas ir klaidų taisymas“</t>
  </si>
  <si>
    <t xml:space="preserve">                                                  7 priedas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</si>
  <si>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</si>
  <si>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(viešojo sektoriaus subjekto, parengusio finansinės būklės ataskaita, kodas, adresas)</t>
  </si>
  <si>
    <t>INFORMACIJA APIE APSKAITOS POLITIKOS KEITIMO IR KLAIDŲ TAISYMO ĮTAKĄ FINANSINĖS BŪKLĖS ATASKAITOS STRAIPSNIAMS</t>
  </si>
  <si>
    <t>PAGAL 2023 m. birželio 30 d. DUOMENIS</t>
  </si>
  <si>
    <t>2023-08-14 Nr. 48</t>
  </si>
  <si>
    <t>Apskaitos politikos keitimo ir klaidų taisymo įtaka</t>
  </si>
  <si>
    <t>Paskutinė praėjusio ataskaitinio laikotarpio diena, įvertinus apskaitos politikos keitimo ir klaidų taisymo įtaką</t>
  </si>
  <si>
    <t>Padidėjimas (+)</t>
  </si>
  <si>
    <t>Sumažėjimas (-)</t>
  </si>
  <si>
    <t>7=4+5+6</t>
  </si>
  <si>
    <t>Plėtros darbai</t>
  </si>
  <si>
    <t>Programinė įranga ir jos licencijos</t>
  </si>
  <si>
    <t>Kitas nematerialusis turtas</t>
  </si>
  <si>
    <t>Nebaigti projektai ir išankstiniai mokėjimai</t>
  </si>
  <si>
    <t>I.5.</t>
  </si>
  <si>
    <t>Prestižas</t>
  </si>
  <si>
    <t>II.1.</t>
  </si>
  <si>
    <t>Žemė</t>
  </si>
  <si>
    <t>II.2.</t>
  </si>
  <si>
    <t>Pastatai</t>
  </si>
  <si>
    <t>II.3.</t>
  </si>
  <si>
    <t>Infrastruktūros statiniai</t>
  </si>
  <si>
    <t>II.4.</t>
  </si>
  <si>
    <t>II.5.</t>
  </si>
  <si>
    <t>II.6.</t>
  </si>
  <si>
    <t>II.7.</t>
  </si>
  <si>
    <t>II.8.</t>
  </si>
  <si>
    <t>II.9.</t>
  </si>
  <si>
    <t>Mineraliniai ištekliai</t>
  </si>
  <si>
    <r>
      <t>Per vienus</t>
    </r>
    <r>
      <rPr>
        <b/>
        <sz val="10"/>
        <color theme="1"/>
        <rFont val="Times New Roman"/>
        <family val="1"/>
        <charset val="186"/>
      </rPr>
      <t xml:space="preserve"> </t>
    </r>
    <r>
      <rPr>
        <sz val="10"/>
        <color theme="1"/>
        <rFont val="Times New Roman"/>
        <family val="1"/>
        <charset val="186"/>
      </rPr>
      <t>metus gautinos sumos</t>
    </r>
  </si>
  <si>
    <t>III.3.</t>
  </si>
  <si>
    <t>III.4.</t>
  </si>
  <si>
    <t>III.5.</t>
  </si>
  <si>
    <t>III.6.</t>
  </si>
  <si>
    <t xml:space="preserve">I.3. </t>
  </si>
  <si>
    <t>II.6.1.</t>
  </si>
  <si>
    <t>II.6.2.</t>
  </si>
  <si>
    <t>II.10.</t>
  </si>
  <si>
    <t>II.11.</t>
  </si>
  <si>
    <t>II.12.</t>
  </si>
  <si>
    <t>IV.1.</t>
  </si>
  <si>
    <t>IV.2.</t>
  </si>
  <si>
    <t>(viešojo sektoriaus subjekto vadovo arba jo šgalioto administracijos vadovo pareigų pavadinimas)</t>
  </si>
  <si>
    <t>(ataskaitą parengusio asmens pareigų pavadinimas)</t>
  </si>
  <si>
    <t xml:space="preserve">                                                                 7-ojo VSAFAS „Apskaitos politikos,</t>
  </si>
  <si>
    <t xml:space="preserve">                                                                               apskaitinių įverčių keitimas ir klaidų taisymas“</t>
  </si>
  <si>
    <t xml:space="preserve">                         10 priedas</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</si>
  <si>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</si>
  <si>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APSKAITOS POLITIKOS KEITIMO IR KLAIDŲ TAISYMO ĮTAKA VEIKLOS REZULTATŲ ATASKAITOS STRAIPSNIAMS</t>
  </si>
  <si>
    <t>2023-08-14 Nr. 49</t>
  </si>
  <si>
    <t>Praėjęs ataskaitinis laikotarpis, įvertinus apskaitos politikos keitimo ir klaidų taisymo įtaką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</si>
</sst>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 &quot;m.&quot;\ mmmm\ d\ &quot;d.&quot;"/>
  </numFmts>
  <fonts count="78" x14ac:knownFonts="1">
    <font>
      <sz val="11"/>
      <name val="Calibri"/>
      <charset val="1"/>
    </font>
    <font>
      <sz val="11"/>
      <name val="Calibri"/>
      <charset val="1"/>
    </font>
    <font>
      <sz val="11"/>
      <name val="Calibri"/>
      <charset val="1"/>
    </font>
    <font>
      <sz val="10"/>
      <name val="Times New Roman"/>
      <charset val="1"/>
    </font>
    <font>
      <sz val="10"/>
      <name val="Times New Roman"/>
      <charset val="1"/>
    </font>
    <font>
      <sz val="10"/>
      <name val="Times New Roman"/>
      <charset val="1"/>
    </font>
    <font>
      <sz val="10"/>
      <name val="Times New Roman"/>
      <charset val="1"/>
    </font>
    <font>
      <b/>
      <sz val="10"/>
      <name val="Times New Roman"/>
      <charset val="1"/>
    </font>
    <font>
      <b/>
      <sz val="10"/>
      <name val="Times New Roman"/>
      <charset val="1"/>
    </font>
    <font>
      <b/>
      <sz val="10"/>
      <name val="Times New Roman"/>
      <charset val="1"/>
    </font>
    <font>
      <sz val="9"/>
      <name val="Times New Roman"/>
      <charset val="1"/>
    </font>
    <font>
      <b/>
      <sz val="10"/>
      <name val="Times New Roman"/>
      <charset val="1"/>
    </font>
    <font>
      <b/>
      <sz val="10"/>
      <name val="Times New Roman"/>
      <charset val="1"/>
    </font>
    <font>
      <sz val="10"/>
      <name val="Times New Roman"/>
      <charset val="1"/>
    </font>
    <font>
      <i/>
      <sz val="10"/>
      <name val="Times New Roman"/>
      <charset val="1"/>
    </font>
    <font>
      <i/>
      <sz val="10"/>
      <name val="Times New Roman"/>
      <charset val="1"/>
    </font>
    <font>
      <b/>
      <sz val="10"/>
      <name val="Times New Roman"/>
      <charset val="1"/>
    </font>
    <font>
      <b/>
      <sz val="10"/>
      <name val="Times New Roman"/>
      <charset val="1"/>
    </font>
    <font>
      <b/>
      <sz val="10"/>
      <name val="Times New Roman"/>
      <charset val="1"/>
    </font>
    <font>
      <b/>
      <sz val="10"/>
      <name val="Times New Roman"/>
      <charset val="1"/>
    </font>
    <font>
      <b/>
      <sz val="10"/>
      <name val="Times New Roman"/>
      <charset val="1"/>
    </font>
    <font>
      <b/>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b/>
      <sz val="10"/>
      <name val="Times New Roman"/>
      <charset val="1"/>
    </font>
    <font>
      <b/>
      <sz val="10"/>
      <name val="Times New Roman"/>
      <charset val="1"/>
    </font>
    <font>
      <b/>
      <sz val="10"/>
      <name val="Times New Roman"/>
      <charset val="1"/>
    </font>
    <font>
      <b/>
      <sz val="10"/>
      <name val="Times New Roman"/>
      <charset val="1"/>
    </font>
    <font>
      <b/>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u/>
      <sz val="10"/>
      <name val="Times New Roman"/>
      <charset val="1"/>
    </font>
    <font>
      <sz val="10"/>
      <name val="Times New Roman"/>
      <charset val="1"/>
    </font>
    <font>
      <u/>
      <sz val="10"/>
      <name val="Times New Roman"/>
      <charset val="1"/>
    </font>
    <font>
      <sz val="10"/>
      <name val="Times New Roman"/>
      <charset val="1"/>
    </font>
    <font>
      <sz val="10"/>
      <name val="Times New Roman"/>
      <charset val="1"/>
    </font>
    <font>
      <sz val="10"/>
      <name val="Times New Roman"/>
      <charset val="1"/>
    </font>
    <font>
      <sz val="10"/>
      <name val="Times New Roman"/>
      <charset val="1"/>
    </font>
    <font>
      <u/>
      <sz val="10"/>
      <name val="Times New Roman"/>
      <charset val="1"/>
    </font>
    <font>
      <u/>
      <sz val="10"/>
      <name val="Times New Roman"/>
      <charset val="1"/>
    </font>
    <font>
      <sz val="10"/>
      <color indexed="8"/>
      <name val="Times New Roman"/>
      <charset val="1"/>
    </font>
    <font>
      <b/>
      <sz val="10"/>
      <color indexed="8"/>
      <name val="Times New Roman"/>
      <charset val="1"/>
    </font>
    <font>
      <sz val="12"/>
      <color indexed="8"/>
      <name val="Times New Roman"/>
      <charset val="1"/>
    </font>
    <font>
      <sz val="11"/>
      <color indexed="8"/>
      <name val="Times New Roman"/>
      <charset val="1"/>
    </font>
    <font>
      <b/>
      <sz val="12"/>
      <color indexed="8"/>
      <name val="Times New Roman"/>
      <charset val="1"/>
    </font>
    <font>
      <u/>
      <sz val="12"/>
      <color indexed="8"/>
      <name val="Times New Roman"/>
      <charset val="1"/>
    </font>
    <font>
      <u/>
      <sz val="10"/>
      <color indexed="8"/>
      <name val="Times New Roman"/>
      <charset val="1"/>
    </font>
    <font>
      <sz val="8"/>
      <color indexed="8"/>
      <name val="Times New Roman"/>
      <charset val="1"/>
    </font>
    <font>
      <u/>
      <sz val="12"/>
      <color indexed="8"/>
      <name val="Times New Roman"/>
      <family val="1"/>
      <charset val="186"/>
    </font>
    <font>
      <b/>
      <sz val="11"/>
      <color indexed="8"/>
      <name val="Times New Roman"/>
      <charset val="1"/>
    </font>
    <font>
      <i/>
      <sz val="11"/>
      <color indexed="8"/>
      <name val="Times New Roman"/>
      <charset val="1"/>
    </font>
    <font>
      <sz val="12"/>
      <color theme="1"/>
      <name val="Times New Roman"/>
      <family val="1"/>
      <charset val="186"/>
    </font>
    <font>
      <sz val="11"/>
      <color theme="1"/>
      <name val="Times New Roman"/>
      <family val="1"/>
      <charset val="186"/>
    </font>
    <font>
      <b/>
      <sz val="12"/>
      <color theme="1"/>
      <name val="Times New Roman"/>
      <family val="1"/>
      <charset val="186"/>
    </font>
    <font>
      <vertAlign val="superscript"/>
      <sz val="12"/>
      <color theme="1"/>
      <name val="Times New Roman"/>
      <family val="1"/>
      <charset val="186"/>
    </font>
    <font>
      <b/>
      <sz val="10"/>
      <color theme="1"/>
      <name val="Times New Roman"/>
      <family val="1"/>
      <charset val="186"/>
    </font>
    <font>
      <sz val="10"/>
      <color theme="1"/>
      <name val="Times New Roman"/>
      <family val="1"/>
      <charset val="186"/>
    </font>
    <font>
      <u/>
      <sz val="11"/>
      <color theme="1"/>
      <name val="Times New Roman"/>
      <family val="1"/>
      <charset val="186"/>
    </font>
    <font>
      <vertAlign val="superscript"/>
      <sz val="11"/>
      <color theme="1"/>
      <name val="Times New Roman"/>
      <family val="1"/>
      <charset val="186"/>
    </font>
    <font>
      <sz val="10"/>
      <color theme="1"/>
      <name val="Arial"/>
      <family val="2"/>
      <charset val="186"/>
    </font>
    <font>
      <b/>
      <sz val="10"/>
      <color theme="1"/>
      <name val="Arial"/>
      <family val="2"/>
      <charset val="186"/>
    </font>
  </fonts>
  <fills count="5">
    <fill>
      <patternFill patternType="none"/>
    </fill>
    <fill>
      <patternFill patternType="gray125"/>
    </fill>
    <fill>
      <patternFill patternType="solid">
        <fgColor rgb="FFFFFFFF"/>
        <bgColor rgb="FF000000"/>
      </patternFill>
    </fill>
    <fill>
      <patternFill patternType="solid">
        <fgColor rgb="FFFFFFFF"/>
        <bgColor indexed="64"/>
      </patternFill>
    </fill>
    <fill>
      <patternFill patternType="solid">
        <fgColor theme="0" tint="-0.14999847407452621"/>
        <bgColor indexed="64"/>
      </patternFill>
    </fill>
  </fills>
  <borders count="3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s>
  <cellStyleXfs count="2">
    <xf numFmtId="0" fontId="0" fillId="0" borderId="0">
      <alignment vertical="top"/>
      <protection locked="0"/>
    </xf>
    <xf numFmtId="0" fontId="1" fillId="0" borderId="0">
      <alignment vertical="top"/>
      <protection locked="0"/>
    </xf>
  </cellStyleXfs>
  <cellXfs count="212">
    <xf numFmtId="0" fontId="1" fillId="0" borderId="0" xfId="0" applyFont="1" applyFill="1" applyBorder="1" applyAlignment="1" applyProtection="1">
      <alignment vertical="top"/>
      <protection locked="0"/>
    </xf>
    <xf numFmtId="0" fontId="2" fillId="0" borderId="0" xfId="1" applyFont="1" applyFill="1" applyBorder="1" applyAlignment="1" applyProtection="1"/>
    <xf numFmtId="0" fontId="3" fillId="0" borderId="0" xfId="1" applyFont="1" applyFill="1" applyBorder="1" applyAlignment="1" applyProtection="1">
      <alignment horizontal="right" vertical="center"/>
    </xf>
    <xf numFmtId="0" fontId="4" fillId="0" borderId="0" xfId="1" applyFont="1" applyFill="1" applyBorder="1" applyAlignment="1" applyProtection="1">
      <alignment horizontal="left" vertical="center" indent="15"/>
    </xf>
    <xf numFmtId="0" fontId="5" fillId="0" borderId="0" xfId="1" applyFont="1" applyFill="1" applyBorder="1" applyAlignment="1" applyProtection="1"/>
    <xf numFmtId="0" fontId="6" fillId="0" borderId="0"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8" fillId="0" borderId="0" xfId="1" applyFont="1" applyFill="1" applyBorder="1" applyAlignment="1" applyProtection="1">
      <alignment horizontal="center"/>
    </xf>
    <xf numFmtId="0" fontId="11" fillId="0" borderId="0" xfId="1" applyFont="1" applyFill="1" applyBorder="1" applyAlignment="1" applyProtection="1">
      <alignment horizontal="right" vertical="center"/>
    </xf>
    <xf numFmtId="0" fontId="12" fillId="0" borderId="0" xfId="1" applyFont="1" applyFill="1" applyBorder="1" applyAlignment="1" applyProtection="1">
      <alignment vertical="center"/>
    </xf>
    <xf numFmtId="0" fontId="13" fillId="0" borderId="0" xfId="1" applyFont="1" applyFill="1" applyBorder="1" applyAlignment="1" applyProtection="1">
      <alignment horizontal="right"/>
    </xf>
    <xf numFmtId="0" fontId="14" fillId="0" borderId="0" xfId="1" applyFont="1" applyFill="1" applyBorder="1" applyAlignment="1" applyProtection="1">
      <alignment vertical="center"/>
    </xf>
    <xf numFmtId="0" fontId="15" fillId="0" borderId="0" xfId="1" applyFont="1" applyFill="1" applyBorder="1" applyAlignment="1" applyProtection="1">
      <alignment horizontal="right" vertical="center"/>
    </xf>
    <xf numFmtId="0" fontId="16" fillId="0" borderId="2" xfId="1" applyFont="1" applyFill="1" applyBorder="1" applyAlignment="1" applyProtection="1">
      <alignment horizontal="center" vertical="center" wrapText="1"/>
    </xf>
    <xf numFmtId="0" fontId="19" fillId="2" borderId="2" xfId="1" applyFont="1" applyFill="1" applyBorder="1" applyAlignment="1" applyProtection="1">
      <alignment horizontal="center" vertical="center" wrapText="1"/>
    </xf>
    <xf numFmtId="0" fontId="20" fillId="2" borderId="2" xfId="1" applyFont="1" applyFill="1" applyBorder="1" applyAlignment="1" applyProtection="1">
      <alignment vertical="center" wrapText="1"/>
    </xf>
    <xf numFmtId="0" fontId="21" fillId="2" borderId="2" xfId="1" applyFont="1" applyFill="1" applyBorder="1" applyAlignment="1" applyProtection="1">
      <alignment vertical="center"/>
    </xf>
    <xf numFmtId="0" fontId="22" fillId="2" borderId="2" xfId="1" applyFont="1" applyFill="1" applyBorder="1" applyAlignment="1" applyProtection="1">
      <alignment vertical="center" wrapText="1"/>
    </xf>
    <xf numFmtId="0" fontId="26" fillId="2" borderId="2" xfId="1" applyFont="1" applyFill="1" applyBorder="1" applyAlignment="1" applyProtection="1">
      <alignment horizontal="left" vertical="center"/>
    </xf>
    <xf numFmtId="0" fontId="33" fillId="0" borderId="2" xfId="1" applyFont="1" applyFill="1" applyBorder="1" applyAlignment="1" applyProtection="1">
      <alignment vertical="center" wrapText="1"/>
    </xf>
    <xf numFmtId="0" fontId="38" fillId="0" borderId="2" xfId="1" applyFont="1" applyFill="1" applyBorder="1" applyAlignment="1" applyProtection="1">
      <alignment vertical="center" wrapText="1"/>
    </xf>
    <xf numFmtId="0" fontId="41" fillId="0" borderId="2" xfId="1" applyFont="1" applyFill="1" applyBorder="1" applyAlignment="1" applyProtection="1">
      <alignment vertical="center"/>
    </xf>
    <xf numFmtId="0" fontId="47" fillId="0" borderId="0" xfId="1" applyFont="1" applyFill="1" applyBorder="1" applyAlignment="1" applyProtection="1">
      <alignment vertical="center" wrapText="1"/>
    </xf>
    <xf numFmtId="0" fontId="49" fillId="0" borderId="1" xfId="1" applyFont="1" applyFill="1" applyBorder="1" applyAlignment="1" applyProtection="1"/>
    <xf numFmtId="0" fontId="52" fillId="0" borderId="0" xfId="1" applyFont="1" applyFill="1" applyBorder="1" applyAlignment="1" applyProtection="1">
      <alignment horizontal="center" vertical="top" wrapText="1"/>
    </xf>
    <xf numFmtId="0" fontId="53" fillId="0" borderId="0" xfId="1" applyFont="1" applyFill="1" applyBorder="1" applyAlignment="1" applyProtection="1">
      <alignment vertical="top" wrapText="1"/>
    </xf>
    <xf numFmtId="0" fontId="54"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2" fontId="23" fillId="2" borderId="2" xfId="1" applyNumberFormat="1" applyFont="1" applyFill="1" applyBorder="1" applyAlignment="1" applyProtection="1">
      <alignment vertical="center" wrapText="1"/>
    </xf>
    <xf numFmtId="2" fontId="22" fillId="2" borderId="2" xfId="1" applyNumberFormat="1" applyFont="1" applyFill="1" applyBorder="1" applyAlignment="1" applyProtection="1">
      <alignment vertical="center" wrapText="1"/>
    </xf>
    <xf numFmtId="2" fontId="33" fillId="0" borderId="2" xfId="1" applyNumberFormat="1" applyFont="1" applyFill="1" applyBorder="1" applyAlignment="1" applyProtection="1">
      <alignment vertical="center" wrapText="1"/>
    </xf>
    <xf numFmtId="2" fontId="41" fillId="0" borderId="2" xfId="1" applyNumberFormat="1" applyFont="1" applyFill="1" applyBorder="1" applyAlignment="1" applyProtection="1">
      <alignment vertical="center"/>
    </xf>
    <xf numFmtId="2" fontId="42" fillId="0" borderId="2" xfId="1" applyNumberFormat="1" applyFont="1" applyFill="1" applyBorder="1" applyAlignment="1" applyProtection="1">
      <alignment vertical="center" wrapText="1"/>
    </xf>
    <xf numFmtId="0" fontId="48" fillId="0" borderId="0" xfId="1" applyFont="1" applyFill="1" applyBorder="1" applyAlignment="1" applyProtection="1">
      <alignment horizontal="center" vertical="center" wrapText="1"/>
    </xf>
    <xf numFmtId="0" fontId="50" fillId="0" borderId="0" xfId="1" applyFont="1" applyFill="1" applyBorder="1" applyAlignment="1" applyProtection="1">
      <alignment horizontal="center" vertical="center" wrapText="1"/>
    </xf>
    <xf numFmtId="0" fontId="56" fillId="0" borderId="0" xfId="1" applyFont="1" applyFill="1" applyBorder="1" applyAlignment="1" applyProtection="1">
      <alignment horizontal="center" vertical="top" wrapText="1"/>
    </xf>
    <xf numFmtId="0" fontId="54" fillId="0" borderId="0" xfId="1" applyFont="1" applyFill="1" applyBorder="1" applyAlignment="1" applyProtection="1">
      <alignment horizontal="center" vertical="center" wrapText="1"/>
    </xf>
    <xf numFmtId="0" fontId="52" fillId="0" borderId="0" xfId="1" applyFont="1" applyFill="1" applyBorder="1" applyAlignment="1" applyProtection="1">
      <alignment horizontal="center" vertical="top" wrapText="1"/>
    </xf>
    <xf numFmtId="0" fontId="27" fillId="2" borderId="3" xfId="1" applyFont="1" applyFill="1" applyBorder="1" applyAlignment="1" applyProtection="1">
      <alignment horizontal="left" vertical="center" indent="1"/>
    </xf>
    <xf numFmtId="0" fontId="28" fillId="2" borderId="4" xfId="1" applyFont="1" applyFill="1" applyBorder="1" applyAlignment="1" applyProtection="1">
      <alignment horizontal="left" vertical="center" indent="1"/>
    </xf>
    <xf numFmtId="0" fontId="48" fillId="0" borderId="0" xfId="1" applyFont="1" applyFill="1" applyBorder="1" applyAlignment="1" applyProtection="1">
      <alignment horizontal="left"/>
    </xf>
    <xf numFmtId="0" fontId="51" fillId="0" borderId="0" xfId="1" applyFont="1" applyFill="1" applyBorder="1" applyAlignment="1" applyProtection="1">
      <alignment horizontal="left" vertical="top" wrapText="1"/>
    </xf>
    <xf numFmtId="0" fontId="55" fillId="0" borderId="0" xfId="1" applyFont="1" applyFill="1" applyBorder="1" applyAlignment="1" applyProtection="1">
      <alignment horizontal="left" vertical="center" wrapText="1"/>
    </xf>
    <xf numFmtId="0" fontId="36" fillId="2" borderId="3" xfId="1" applyFont="1" applyFill="1" applyBorder="1" applyAlignment="1" applyProtection="1">
      <alignment vertical="center"/>
    </xf>
    <xf numFmtId="0" fontId="37" fillId="2" borderId="4" xfId="1" applyFont="1" applyFill="1" applyBorder="1" applyAlignment="1" applyProtection="1">
      <alignment vertical="center"/>
    </xf>
    <xf numFmtId="0" fontId="11" fillId="0" borderId="0" xfId="1" applyFont="1" applyFill="1" applyBorder="1" applyAlignment="1" applyProtection="1">
      <alignment horizontal="right" vertical="center"/>
    </xf>
    <xf numFmtId="0" fontId="31" fillId="2" borderId="3" xfId="1" applyFont="1" applyFill="1" applyBorder="1" applyAlignment="1" applyProtection="1">
      <alignment vertical="center"/>
    </xf>
    <xf numFmtId="0" fontId="32" fillId="2" borderId="4" xfId="1" applyFont="1" applyFill="1" applyBorder="1" applyAlignment="1" applyProtection="1">
      <alignment vertical="center"/>
    </xf>
    <xf numFmtId="0" fontId="29" fillId="0" borderId="3" xfId="1" applyFont="1" applyFill="1" applyBorder="1" applyAlignment="1" applyProtection="1">
      <alignment horizontal="left" vertical="center" indent="1"/>
    </xf>
    <xf numFmtId="0" fontId="30" fillId="0" borderId="4" xfId="1" applyFont="1" applyFill="1" applyBorder="1" applyAlignment="1" applyProtection="1">
      <alignment horizontal="left" vertical="center" indent="1"/>
    </xf>
    <xf numFmtId="0" fontId="43" fillId="0" borderId="3" xfId="1" applyFont="1" applyFill="1" applyBorder="1" applyAlignment="1" applyProtection="1">
      <alignment horizontal="left" vertical="center" indent="3"/>
    </xf>
    <xf numFmtId="0" fontId="44" fillId="0" borderId="4" xfId="1" applyFont="1" applyFill="1" applyBorder="1" applyAlignment="1" applyProtection="1">
      <alignment horizontal="left" vertical="center" indent="3"/>
    </xf>
    <xf numFmtId="0" fontId="34" fillId="0" borderId="3" xfId="1" applyFont="1" applyFill="1" applyBorder="1" applyAlignment="1" applyProtection="1">
      <alignment vertical="center"/>
    </xf>
    <xf numFmtId="0" fontId="35" fillId="0" borderId="4" xfId="1" applyFont="1" applyFill="1" applyBorder="1" applyAlignment="1" applyProtection="1">
      <alignment vertical="center"/>
    </xf>
    <xf numFmtId="0" fontId="39" fillId="0" borderId="3" xfId="1" applyFont="1" applyFill="1" applyBorder="1" applyAlignment="1" applyProtection="1">
      <alignment vertical="center"/>
    </xf>
    <xf numFmtId="0" fontId="40" fillId="0" borderId="4" xfId="1" applyFont="1" applyFill="1" applyBorder="1" applyAlignment="1" applyProtection="1">
      <alignment vertical="center"/>
    </xf>
    <xf numFmtId="0" fontId="10" fillId="0" borderId="0" xfId="1" applyFont="1" applyFill="1" applyBorder="1" applyAlignment="1" applyProtection="1">
      <alignment horizontal="center" vertical="center"/>
    </xf>
    <xf numFmtId="0" fontId="24" fillId="2" borderId="3" xfId="1" applyFont="1" applyFill="1" applyBorder="1" applyAlignment="1" applyProtection="1">
      <alignment horizontal="left" vertical="center"/>
    </xf>
    <xf numFmtId="0" fontId="25" fillId="2" borderId="4" xfId="1" applyFont="1" applyFill="1" applyBorder="1" applyAlignment="1" applyProtection="1">
      <alignment horizontal="left" vertical="center"/>
    </xf>
    <xf numFmtId="0" fontId="17" fillId="2" borderId="3" xfId="1" applyFont="1" applyFill="1" applyBorder="1" applyAlignment="1" applyProtection="1">
      <alignment horizontal="center" vertical="center" wrapText="1"/>
    </xf>
    <xf numFmtId="0" fontId="18" fillId="2" borderId="4" xfId="1" applyFont="1" applyFill="1" applyBorder="1" applyAlignment="1" applyProtection="1">
      <alignment horizontal="center" vertical="center" wrapText="1"/>
    </xf>
    <xf numFmtId="0" fontId="3" fillId="0" borderId="0" xfId="1" applyFont="1" applyFill="1" applyBorder="1" applyAlignment="1" applyProtection="1">
      <alignment horizontal="right" vertical="center"/>
    </xf>
    <xf numFmtId="0" fontId="7" fillId="0" borderId="0"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45" fillId="2" borderId="3" xfId="1" applyFont="1" applyFill="1" applyBorder="1" applyAlignment="1" applyProtection="1">
      <alignment horizontal="left" vertical="center" wrapText="1"/>
    </xf>
    <xf numFmtId="0" fontId="46" fillId="2" borderId="4" xfId="1" applyFont="1" applyFill="1" applyBorder="1" applyAlignment="1" applyProtection="1">
      <alignment horizontal="left" vertical="center" wrapText="1"/>
    </xf>
    <xf numFmtId="0" fontId="57" fillId="0" borderId="0" xfId="0" applyFont="1" applyAlignment="1" applyProtection="1">
      <alignment vertical="center"/>
    </xf>
    <xf numFmtId="0" fontId="58" fillId="0" borderId="0" xfId="0" applyFont="1" applyAlignment="1" applyProtection="1">
      <alignment vertical="center"/>
    </xf>
    <xf numFmtId="0" fontId="60" fillId="0" borderId="0" xfId="0" applyFont="1" applyAlignment="1" applyProtection="1">
      <alignment vertical="center"/>
    </xf>
    <xf numFmtId="0" fontId="59" fillId="0" borderId="0" xfId="0" applyFont="1" applyAlignment="1" applyProtection="1">
      <alignment vertical="center"/>
    </xf>
    <xf numFmtId="0" fontId="61" fillId="0" borderId="0" xfId="0" applyFont="1" applyAlignment="1" applyProtection="1">
      <alignment horizontal="center" vertical="center"/>
    </xf>
    <xf numFmtId="0" fontId="57" fillId="0" borderId="0" xfId="0" applyFont="1" applyAlignment="1" applyProtection="1">
      <alignment vertical="center"/>
    </xf>
    <xf numFmtId="0" fontId="62" fillId="0" borderId="0" xfId="0" applyFont="1" applyAlignment="1" applyProtection="1">
      <alignment horizontal="center" vertical="center"/>
    </xf>
    <xf numFmtId="0" fontId="63" fillId="0" borderId="0" xfId="0" applyFont="1" applyAlignment="1" applyProtection="1">
      <alignment vertical="center"/>
    </xf>
    <xf numFmtId="0" fontId="64" fillId="0" borderId="0" xfId="0" applyFont="1" applyAlignment="1" applyProtection="1">
      <alignment horizontal="center" vertical="center"/>
    </xf>
    <xf numFmtId="0" fontId="64" fillId="0" borderId="0" xfId="0" applyFont="1" applyAlignment="1" applyProtection="1">
      <alignment vertical="center"/>
    </xf>
    <xf numFmtId="0" fontId="65" fillId="0" borderId="0" xfId="0" applyFont="1" applyAlignment="1" applyProtection="1">
      <alignment horizontal="center" vertical="center"/>
    </xf>
    <xf numFmtId="0" fontId="62" fillId="0" borderId="0" xfId="0" applyFont="1" applyAlignment="1" applyProtection="1">
      <alignment vertical="center"/>
    </xf>
    <xf numFmtId="0" fontId="57" fillId="0" borderId="0" xfId="0" applyFont="1" applyAlignment="1" applyProtection="1">
      <alignment horizontal="center" vertical="center"/>
    </xf>
    <xf numFmtId="0" fontId="60" fillId="0" borderId="0" xfId="0" applyFont="1" applyAlignment="1" applyProtection="1">
      <alignment horizontal="justify" vertical="center"/>
    </xf>
    <xf numFmtId="0" fontId="60" fillId="0" borderId="0" xfId="0" applyFont="1" applyAlignment="1" applyProtection="1">
      <alignment vertical="center"/>
    </xf>
    <xf numFmtId="0" fontId="66" fillId="0" borderId="0" xfId="0" applyFont="1" applyAlignment="1" applyProtection="1">
      <alignment horizontal="center" vertical="center"/>
    </xf>
    <xf numFmtId="0" fontId="66" fillId="0" borderId="0" xfId="0" applyFont="1" applyAlignment="1" applyProtection="1">
      <alignment vertical="center"/>
    </xf>
    <xf numFmtId="0" fontId="60" fillId="0" borderId="0" xfId="0" applyFont="1" applyAlignment="1" applyProtection="1">
      <alignment horizontal="center" vertical="center"/>
    </xf>
    <xf numFmtId="0" fontId="66" fillId="0" borderId="0" xfId="0" applyFont="1" applyAlignment="1" applyProtection="1">
      <alignment horizontal="right" vertical="center"/>
    </xf>
    <xf numFmtId="0" fontId="66" fillId="0" borderId="0" xfId="0" applyFont="1" applyAlignment="1" applyProtection="1">
      <alignment vertical="center"/>
    </xf>
    <xf numFmtId="0" fontId="60" fillId="0" borderId="0" xfId="0" applyFont="1" applyAlignment="1" applyProtection="1">
      <alignment horizontal="center" vertical="center"/>
    </xf>
    <xf numFmtId="0" fontId="67" fillId="0" borderId="0" xfId="0" applyFont="1" applyAlignment="1" applyProtection="1">
      <alignment horizontal="right" vertical="center"/>
    </xf>
    <xf numFmtId="0" fontId="61" fillId="0" borderId="5" xfId="0" applyFont="1" applyBorder="1" applyAlignment="1" applyProtection="1">
      <alignment horizontal="center" vertical="center" wrapText="1"/>
    </xf>
    <xf numFmtId="0" fontId="61" fillId="0" borderId="6" xfId="0" applyFont="1" applyBorder="1" applyAlignment="1" applyProtection="1">
      <alignment horizontal="center" vertical="center" wrapText="1"/>
    </xf>
    <xf numFmtId="0" fontId="59" fillId="0" borderId="7" xfId="0" applyFont="1" applyBorder="1" applyAlignment="1" applyProtection="1">
      <alignment vertical="center" wrapText="1"/>
    </xf>
    <xf numFmtId="0" fontId="59" fillId="0" borderId="6" xfId="0" applyFont="1" applyBorder="1" applyAlignment="1" applyProtection="1">
      <alignment vertical="center" wrapText="1"/>
    </xf>
    <xf numFmtId="0" fontId="61" fillId="0" borderId="8" xfId="0" applyFont="1" applyBorder="1" applyAlignment="1" applyProtection="1">
      <alignment horizontal="center" vertical="center" wrapText="1"/>
    </xf>
    <xf numFmtId="49" fontId="61" fillId="0" borderId="8" xfId="0" applyNumberFormat="1" applyFont="1" applyBorder="1" applyAlignment="1" applyProtection="1">
      <alignment vertical="center" wrapText="1"/>
    </xf>
    <xf numFmtId="0" fontId="61" fillId="0" borderId="8" xfId="0" applyFont="1" applyBorder="1" applyAlignment="1" applyProtection="1">
      <alignment vertical="center"/>
    </xf>
    <xf numFmtId="0" fontId="61" fillId="0" borderId="5" xfId="0" applyFont="1" applyBorder="1" applyAlignment="1" applyProtection="1">
      <alignment vertical="center" wrapText="1"/>
    </xf>
    <xf numFmtId="0" fontId="61" fillId="0" borderId="8" xfId="0" applyFont="1" applyBorder="1" applyAlignment="1" applyProtection="1">
      <alignment horizontal="center" vertical="center"/>
    </xf>
    <xf numFmtId="4" fontId="61" fillId="0" borderId="8" xfId="0" applyNumberFormat="1" applyFont="1" applyBorder="1" applyAlignment="1" applyProtection="1">
      <alignment horizontal="right" vertical="center"/>
    </xf>
    <xf numFmtId="49" fontId="59" fillId="0" borderId="8" xfId="0" applyNumberFormat="1" applyFont="1" applyBorder="1" applyAlignment="1" applyProtection="1">
      <alignment vertical="center" wrapText="1"/>
    </xf>
    <xf numFmtId="0" fontId="59" fillId="0" borderId="8" xfId="0" applyFont="1" applyBorder="1" applyAlignment="1" applyProtection="1">
      <alignment horizontal="left" vertical="center"/>
    </xf>
    <xf numFmtId="0" fontId="59" fillId="0" borderId="5" xfId="0" applyFont="1" applyBorder="1" applyAlignment="1" applyProtection="1">
      <alignment horizontal="left" vertical="center" wrapText="1"/>
    </xf>
    <xf numFmtId="0" fontId="59" fillId="0" borderId="7" xfId="0" applyFont="1" applyBorder="1" applyAlignment="1" applyProtection="1">
      <alignment horizontal="left" vertical="center" wrapText="1"/>
    </xf>
    <xf numFmtId="0" fontId="59" fillId="0" borderId="6" xfId="0" applyFont="1" applyBorder="1" applyAlignment="1" applyProtection="1">
      <alignment horizontal="left" vertical="center" wrapText="1"/>
    </xf>
    <xf numFmtId="0" fontId="59" fillId="0" borderId="8" xfId="0" applyFont="1" applyBorder="1" applyAlignment="1" applyProtection="1">
      <alignment horizontal="center" vertical="center"/>
    </xf>
    <xf numFmtId="4" fontId="59" fillId="0" borderId="8" xfId="0" applyNumberFormat="1" applyFont="1" applyBorder="1" applyAlignment="1" applyProtection="1">
      <alignment horizontal="right" vertical="center"/>
    </xf>
    <xf numFmtId="0" fontId="59" fillId="0" borderId="8" xfId="0" applyFont="1" applyBorder="1" applyAlignment="1" applyProtection="1">
      <alignment vertical="center"/>
    </xf>
    <xf numFmtId="0" fontId="59" fillId="0" borderId="5" xfId="0" applyFont="1" applyBorder="1" applyAlignment="1" applyProtection="1">
      <alignment vertical="center" wrapText="1"/>
    </xf>
    <xf numFmtId="0" fontId="61" fillId="0" borderId="7" xfId="0" applyFont="1" applyBorder="1" applyAlignment="1" applyProtection="1">
      <alignment vertical="center" wrapText="1"/>
    </xf>
    <xf numFmtId="0" fontId="61" fillId="0" borderId="6" xfId="0" applyFont="1" applyBorder="1" applyAlignment="1" applyProtection="1">
      <alignment vertical="center" wrapText="1"/>
    </xf>
    <xf numFmtId="49" fontId="61" fillId="0" borderId="8" xfId="0" applyNumberFormat="1" applyFont="1" applyBorder="1" applyAlignment="1" applyProtection="1">
      <alignment vertical="center"/>
    </xf>
    <xf numFmtId="0" fontId="61" fillId="0" borderId="8" xfId="0" applyFont="1" applyBorder="1" applyAlignment="1" applyProtection="1">
      <alignment horizontal="left" vertical="center"/>
    </xf>
    <xf numFmtId="49" fontId="59" fillId="0" borderId="8" xfId="0" applyNumberFormat="1" applyFont="1" applyBorder="1" applyAlignment="1" applyProtection="1">
      <alignment vertical="center"/>
    </xf>
    <xf numFmtId="0" fontId="61" fillId="0" borderId="5" xfId="0" applyFont="1" applyBorder="1" applyAlignment="1" applyProtection="1">
      <alignment horizontal="left" vertical="center" wrapText="1"/>
    </xf>
    <xf numFmtId="0" fontId="57" fillId="0" borderId="0" xfId="0" applyFont="1" applyAlignment="1" applyProtection="1">
      <alignment vertical="center" wrapText="1"/>
    </xf>
    <xf numFmtId="0" fontId="57" fillId="0" borderId="0" xfId="0" applyFont="1" applyBorder="1" applyAlignment="1" applyProtection="1">
      <alignment vertical="center"/>
    </xf>
    <xf numFmtId="0" fontId="65" fillId="0" borderId="0" xfId="0" applyFont="1" applyBorder="1" applyAlignment="1" applyProtection="1">
      <alignment horizontal="left" vertical="center" wrapText="1"/>
    </xf>
    <xf numFmtId="0" fontId="59" fillId="0" borderId="9" xfId="0" applyFont="1" applyBorder="1" applyAlignment="1" applyProtection="1">
      <alignment horizontal="left" vertical="center" wrapText="1"/>
    </xf>
    <xf numFmtId="0" fontId="64" fillId="0" borderId="0" xfId="0" applyFont="1" applyBorder="1" applyAlignment="1" applyProtection="1">
      <alignment horizontal="left" vertical="top" wrapText="1"/>
    </xf>
    <xf numFmtId="0" fontId="64" fillId="0" borderId="0" xfId="0" applyFont="1" applyBorder="1" applyAlignment="1" applyProtection="1">
      <alignment horizontal="center" vertical="top" wrapText="1"/>
    </xf>
    <xf numFmtId="0" fontId="64" fillId="0" borderId="0" xfId="0" applyFont="1" applyAlignment="1" applyProtection="1">
      <alignment horizontal="center" vertical="top" wrapText="1"/>
    </xf>
    <xf numFmtId="0" fontId="57" fillId="0" borderId="0" xfId="0" applyFont="1" applyBorder="1" applyAlignment="1" applyProtection="1">
      <alignment horizontal="left" vertical="top" wrapText="1"/>
    </xf>
    <xf numFmtId="0" fontId="57" fillId="0" borderId="0" xfId="0" applyFont="1" applyAlignment="1" applyProtection="1">
      <alignment horizontal="center" vertical="top" wrapText="1"/>
    </xf>
    <xf numFmtId="0" fontId="68" fillId="0" borderId="0" xfId="0" applyFont="1" applyAlignment="1" applyProtection="1">
      <alignment horizontal="center" vertical="center"/>
    </xf>
    <xf numFmtId="0" fontId="68" fillId="0" borderId="0" xfId="0" applyFont="1" applyAlignment="1" applyProtection="1">
      <alignment horizontal="center" vertical="center"/>
    </xf>
    <xf numFmtId="0" fontId="69" fillId="0" borderId="0" xfId="0" applyFont="1" applyAlignment="1" applyProtection="1"/>
    <xf numFmtId="0" fontId="70" fillId="0" borderId="0" xfId="0" applyFont="1" applyAlignment="1" applyProtection="1">
      <alignment horizontal="center" vertical="center" wrapText="1"/>
    </xf>
    <xf numFmtId="0" fontId="70" fillId="0" borderId="0" xfId="0" applyFont="1" applyAlignment="1" applyProtection="1">
      <alignment horizontal="center" vertical="center" wrapText="1"/>
    </xf>
    <xf numFmtId="0" fontId="70" fillId="0" borderId="9" xfId="0" applyFont="1" applyBorder="1" applyAlignment="1" applyProtection="1">
      <alignment horizontal="center" vertical="center" wrapText="1"/>
    </xf>
    <xf numFmtId="0" fontId="71" fillId="0" borderId="10" xfId="0" applyFont="1" applyBorder="1" applyAlignment="1" applyProtection="1">
      <alignment horizontal="center" vertical="center" wrapText="1"/>
    </xf>
    <xf numFmtId="0" fontId="68" fillId="0" borderId="0" xfId="0" applyFont="1" applyAlignment="1" applyProtection="1">
      <alignment horizontal="center" vertical="center" wrapText="1"/>
    </xf>
    <xf numFmtId="0" fontId="71" fillId="0" borderId="0" xfId="0" applyFont="1" applyAlignment="1" applyProtection="1">
      <alignment horizontal="center" vertical="center"/>
    </xf>
    <xf numFmtId="0" fontId="70" fillId="0" borderId="0" xfId="0" applyFont="1" applyAlignment="1" applyProtection="1">
      <alignment horizontal="left" vertical="center" indent="15"/>
    </xf>
    <xf numFmtId="0" fontId="72" fillId="0" borderId="11" xfId="0" applyFont="1" applyBorder="1" applyAlignment="1" applyProtection="1">
      <alignment horizontal="center" vertical="center" wrapText="1"/>
    </xf>
    <xf numFmtId="0" fontId="72" fillId="3" borderId="11" xfId="0" applyFont="1" applyFill="1" applyBorder="1" applyAlignment="1" applyProtection="1">
      <alignment horizontal="center" vertical="center" wrapText="1"/>
    </xf>
    <xf numFmtId="0" fontId="72" fillId="0" borderId="12"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3" borderId="15" xfId="0" applyFont="1" applyFill="1" applyBorder="1" applyAlignment="1" applyProtection="1">
      <alignment horizontal="center" vertical="center" wrapText="1"/>
    </xf>
    <xf numFmtId="0" fontId="72" fillId="0" borderId="16" xfId="0" applyFont="1" applyBorder="1" applyAlignment="1" applyProtection="1">
      <alignment horizontal="center" vertical="center" wrapText="1"/>
    </xf>
    <xf numFmtId="0" fontId="72" fillId="0" borderId="17" xfId="0" applyFont="1" applyBorder="1" applyAlignment="1" applyProtection="1">
      <alignment horizontal="center" vertical="center" wrapText="1"/>
    </xf>
    <xf numFmtId="0" fontId="72" fillId="0" borderId="18" xfId="0" applyFont="1" applyBorder="1" applyAlignment="1" applyProtection="1">
      <alignment horizontal="center" vertical="center" wrapText="1"/>
    </xf>
    <xf numFmtId="0" fontId="72" fillId="0" borderId="19" xfId="0" applyFont="1" applyBorder="1" applyAlignment="1" applyProtection="1">
      <alignment horizontal="center" vertical="center" wrapText="1"/>
    </xf>
    <xf numFmtId="0" fontId="72" fillId="3" borderId="18" xfId="0" applyFont="1" applyFill="1" applyBorder="1" applyAlignment="1" applyProtection="1">
      <alignment horizontal="center" vertical="center" wrapText="1"/>
    </xf>
    <xf numFmtId="0" fontId="72" fillId="3" borderId="16" xfId="0" applyFont="1" applyFill="1" applyBorder="1" applyAlignment="1" applyProtection="1">
      <alignment vertical="center" wrapText="1"/>
    </xf>
    <xf numFmtId="0" fontId="72" fillId="0" borderId="16" xfId="0" applyFont="1" applyBorder="1" applyAlignment="1" applyProtection="1">
      <alignment vertical="center" wrapText="1"/>
    </xf>
    <xf numFmtId="2" fontId="73" fillId="0" borderId="16" xfId="0" applyNumberFormat="1" applyFont="1" applyBorder="1" applyAlignment="1" applyProtection="1">
      <alignment vertical="center" wrapText="1"/>
    </xf>
    <xf numFmtId="0" fontId="73" fillId="0" borderId="16" xfId="0" applyFont="1" applyBorder="1" applyAlignment="1" applyProtection="1">
      <alignment vertical="center" wrapText="1"/>
    </xf>
    <xf numFmtId="0" fontId="73" fillId="3" borderId="18" xfId="0" applyFont="1" applyFill="1" applyBorder="1" applyAlignment="1" applyProtection="1">
      <alignment horizontal="center" vertical="center" wrapText="1"/>
    </xf>
    <xf numFmtId="0" fontId="73" fillId="3" borderId="20" xfId="0" applyFont="1" applyFill="1" applyBorder="1" applyAlignment="1" applyProtection="1">
      <alignment vertical="center" wrapText="1"/>
    </xf>
    <xf numFmtId="0" fontId="73" fillId="3" borderId="16" xfId="0" applyFont="1" applyFill="1" applyBorder="1" applyAlignment="1" applyProtection="1">
      <alignment vertical="center" wrapText="1"/>
    </xf>
    <xf numFmtId="2" fontId="73" fillId="3" borderId="16" xfId="0" applyNumberFormat="1" applyFont="1" applyFill="1" applyBorder="1" applyAlignment="1" applyProtection="1">
      <alignment vertical="center" wrapText="1"/>
    </xf>
    <xf numFmtId="0" fontId="73" fillId="3" borderId="21" xfId="0" applyFont="1" applyFill="1" applyBorder="1" applyAlignment="1" applyProtection="1">
      <alignment horizontal="center" vertical="center" wrapText="1"/>
    </xf>
    <xf numFmtId="0" fontId="73" fillId="3" borderId="12" xfId="0" applyFont="1" applyFill="1" applyBorder="1" applyAlignment="1" applyProtection="1">
      <alignment horizontal="left" vertical="center" wrapText="1"/>
    </xf>
    <xf numFmtId="0" fontId="73" fillId="3" borderId="18" xfId="0" applyFont="1" applyFill="1" applyBorder="1" applyAlignment="1" applyProtection="1">
      <alignment vertical="center" wrapText="1"/>
    </xf>
    <xf numFmtId="0" fontId="73" fillId="3" borderId="21" xfId="0" applyFont="1" applyFill="1" applyBorder="1" applyAlignment="1" applyProtection="1">
      <alignment horizontal="left" vertical="center" wrapText="1"/>
    </xf>
    <xf numFmtId="0" fontId="73" fillId="3" borderId="22" xfId="0" applyFont="1" applyFill="1" applyBorder="1" applyAlignment="1" applyProtection="1">
      <alignment horizontal="left" vertical="center" wrapText="1"/>
    </xf>
    <xf numFmtId="0" fontId="73" fillId="3" borderId="18" xfId="0" applyFont="1" applyFill="1" applyBorder="1" applyAlignment="1" applyProtection="1">
      <alignment horizontal="left" vertical="center" wrapText="1"/>
    </xf>
    <xf numFmtId="0" fontId="73" fillId="0" borderId="21" xfId="0" applyFont="1" applyBorder="1" applyAlignment="1" applyProtection="1">
      <alignment horizontal="left" vertical="center" wrapText="1"/>
    </xf>
    <xf numFmtId="0" fontId="73" fillId="0" borderId="18" xfId="0" applyFont="1" applyBorder="1" applyAlignment="1" applyProtection="1">
      <alignment vertical="center" wrapText="1"/>
    </xf>
    <xf numFmtId="0" fontId="73" fillId="0" borderId="18" xfId="0" applyFont="1" applyBorder="1" applyAlignment="1" applyProtection="1">
      <alignment horizontal="center" vertical="center" wrapText="1"/>
    </xf>
    <xf numFmtId="0" fontId="73" fillId="0" borderId="20" xfId="0" applyFont="1" applyBorder="1" applyAlignment="1" applyProtection="1">
      <alignment vertical="center" wrapText="1"/>
    </xf>
    <xf numFmtId="0" fontId="73" fillId="0" borderId="21" xfId="0" applyFont="1" applyBorder="1" applyAlignment="1" applyProtection="1">
      <alignment horizontal="center" vertical="center" wrapText="1"/>
    </xf>
    <xf numFmtId="0" fontId="73" fillId="0" borderId="12" xfId="0" applyFont="1" applyBorder="1" applyAlignment="1" applyProtection="1">
      <alignment horizontal="left" vertical="center" wrapText="1"/>
    </xf>
    <xf numFmtId="0" fontId="73" fillId="0" borderId="23" xfId="0" applyFont="1" applyBorder="1" applyAlignment="1" applyProtection="1">
      <alignment horizontal="left" vertical="center" wrapText="1"/>
    </xf>
    <xf numFmtId="0" fontId="73" fillId="0" borderId="21" xfId="0" applyFont="1" applyBorder="1" applyAlignment="1" applyProtection="1">
      <alignment horizontal="center" vertical="center"/>
    </xf>
    <xf numFmtId="0" fontId="73" fillId="0" borderId="18" xfId="0" applyFont="1" applyBorder="1" applyAlignment="1" applyProtection="1">
      <alignment vertical="center"/>
    </xf>
    <xf numFmtId="2" fontId="73" fillId="0" borderId="16" xfId="0" applyNumberFormat="1" applyFont="1" applyBorder="1" applyAlignment="1" applyProtection="1">
      <alignment vertical="center"/>
    </xf>
    <xf numFmtId="0" fontId="73" fillId="0" borderId="16" xfId="0" applyFont="1" applyBorder="1" applyAlignment="1" applyProtection="1">
      <alignment vertical="center"/>
    </xf>
    <xf numFmtId="0" fontId="73" fillId="4" borderId="18" xfId="0" applyFont="1" applyFill="1" applyBorder="1" applyAlignment="1" applyProtection="1">
      <alignment horizontal="center" vertical="center" wrapText="1"/>
    </xf>
    <xf numFmtId="0" fontId="73" fillId="4" borderId="20" xfId="0" applyFont="1" applyFill="1" applyBorder="1" applyAlignment="1" applyProtection="1">
      <alignment vertical="center" wrapText="1"/>
    </xf>
    <xf numFmtId="0" fontId="73" fillId="4" borderId="16" xfId="0" applyFont="1" applyFill="1" applyBorder="1" applyAlignment="1" applyProtection="1">
      <alignment vertical="center" wrapText="1"/>
    </xf>
    <xf numFmtId="2" fontId="73" fillId="4" borderId="16" xfId="0" applyNumberFormat="1" applyFont="1" applyFill="1" applyBorder="1" applyAlignment="1" applyProtection="1">
      <alignment vertical="center" wrapText="1"/>
    </xf>
    <xf numFmtId="0" fontId="72" fillId="3" borderId="24" xfId="0" applyFont="1" applyFill="1" applyBorder="1" applyAlignment="1" applyProtection="1">
      <alignment vertical="center" wrapText="1"/>
    </xf>
    <xf numFmtId="0" fontId="73" fillId="3" borderId="25" xfId="0" applyFont="1" applyFill="1" applyBorder="1" applyAlignment="1" applyProtection="1">
      <alignment vertical="center" wrapText="1"/>
    </xf>
    <xf numFmtId="0" fontId="73" fillId="3" borderId="26" xfId="0" applyFont="1" applyFill="1" applyBorder="1" applyAlignment="1" applyProtection="1">
      <alignment horizontal="center" vertical="center" wrapText="1"/>
    </xf>
    <xf numFmtId="0" fontId="73" fillId="0" borderId="26" xfId="0" applyFont="1" applyBorder="1" applyAlignment="1" applyProtection="1">
      <alignment horizontal="left" vertical="center" wrapText="1"/>
    </xf>
    <xf numFmtId="0" fontId="73" fillId="3" borderId="22" xfId="0" applyFont="1" applyFill="1" applyBorder="1" applyAlignment="1" applyProtection="1">
      <alignment horizontal="center" vertical="center" wrapText="1"/>
    </xf>
    <xf numFmtId="0" fontId="73" fillId="3" borderId="25" xfId="0" applyFont="1" applyFill="1" applyBorder="1" applyAlignment="1" applyProtection="1">
      <alignment horizontal="left" vertical="center" wrapText="1"/>
    </xf>
    <xf numFmtId="0" fontId="73" fillId="0" borderId="19" xfId="0" applyFont="1" applyBorder="1" applyAlignment="1" applyProtection="1">
      <alignment vertical="center" wrapText="1"/>
    </xf>
    <xf numFmtId="0" fontId="72" fillId="4" borderId="18" xfId="0" applyFont="1" applyFill="1" applyBorder="1" applyAlignment="1" applyProtection="1">
      <alignment horizontal="center" vertical="center" wrapText="1"/>
    </xf>
    <xf numFmtId="0" fontId="73" fillId="4" borderId="19" xfId="0" applyFont="1" applyFill="1" applyBorder="1" applyAlignment="1" applyProtection="1">
      <alignment vertical="center" wrapText="1"/>
    </xf>
    <xf numFmtId="0" fontId="73" fillId="4" borderId="18" xfId="0" applyFont="1" applyFill="1" applyBorder="1" applyAlignment="1" applyProtection="1">
      <alignment vertical="center" wrapText="1"/>
    </xf>
    <xf numFmtId="0" fontId="74" fillId="0" borderId="0" xfId="0" applyFont="1" applyAlignment="1" applyProtection="1"/>
    <xf numFmtId="0" fontId="69" fillId="0" borderId="9" xfId="0" applyFont="1" applyBorder="1" applyAlignment="1" applyProtection="1"/>
    <xf numFmtId="0" fontId="74" fillId="0" borderId="0" xfId="0" applyFont="1" applyAlignment="1" applyProtection="1">
      <alignment horizontal="center"/>
    </xf>
    <xf numFmtId="0" fontId="75" fillId="0" borderId="0" xfId="0" applyFont="1" applyAlignment="1" applyProtection="1">
      <alignment horizontal="left"/>
    </xf>
    <xf numFmtId="0" fontId="75" fillId="0" borderId="0" xfId="0" applyFont="1" applyAlignment="1" applyProtection="1">
      <alignment horizontal="center"/>
    </xf>
    <xf numFmtId="0" fontId="75" fillId="0" borderId="0" xfId="0" applyFont="1" applyAlignment="1" applyProtection="1"/>
    <xf numFmtId="0" fontId="75" fillId="0" borderId="0" xfId="0" applyFont="1" applyAlignment="1" applyProtection="1">
      <alignment horizontal="center"/>
    </xf>
    <xf numFmtId="0" fontId="68" fillId="0" borderId="0" xfId="0" applyFont="1" applyAlignment="1" applyProtection="1">
      <alignment vertical="center"/>
    </xf>
    <xf numFmtId="0" fontId="0" fillId="0" borderId="0" xfId="0" applyAlignment="1" applyProtection="1"/>
    <xf numFmtId="0" fontId="72" fillId="0" borderId="27" xfId="0"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3" borderId="12" xfId="0" applyFont="1" applyFill="1" applyBorder="1" applyAlignment="1" applyProtection="1">
      <alignment horizontal="center" vertical="center" wrapText="1"/>
    </xf>
    <xf numFmtId="0" fontId="72" fillId="3" borderId="13" xfId="0" applyFont="1" applyFill="1" applyBorder="1" applyAlignment="1" applyProtection="1">
      <alignment horizontal="center" vertical="center" wrapText="1"/>
    </xf>
    <xf numFmtId="0" fontId="72" fillId="0" borderId="29" xfId="0" applyFont="1" applyBorder="1" applyAlignment="1" applyProtection="1">
      <alignment horizontal="center" vertical="center" wrapText="1"/>
    </xf>
    <xf numFmtId="0" fontId="72" fillId="0" borderId="30" xfId="0" applyFont="1" applyBorder="1" applyAlignment="1" applyProtection="1">
      <alignment horizontal="center" vertical="center" wrapText="1"/>
    </xf>
    <xf numFmtId="0" fontId="72" fillId="3" borderId="16" xfId="0" applyFont="1" applyFill="1" applyBorder="1" applyAlignment="1" applyProtection="1">
      <alignment horizontal="center" vertical="center" wrapText="1"/>
    </xf>
    <xf numFmtId="0" fontId="72" fillId="0" borderId="31" xfId="0" applyFont="1" applyBorder="1" applyAlignment="1" applyProtection="1">
      <alignment horizontal="center" vertical="center" wrapText="1"/>
    </xf>
    <xf numFmtId="0" fontId="72" fillId="0" borderId="18" xfId="0" applyFont="1" applyBorder="1" applyAlignment="1" applyProtection="1">
      <alignment vertical="center" wrapText="1"/>
    </xf>
    <xf numFmtId="0" fontId="72" fillId="0" borderId="16" xfId="0" applyFont="1" applyBorder="1" applyAlignment="1" applyProtection="1">
      <alignment vertical="center"/>
    </xf>
    <xf numFmtId="2" fontId="72" fillId="0" borderId="16" xfId="0" applyNumberFormat="1" applyFont="1" applyBorder="1" applyAlignment="1" applyProtection="1">
      <alignment vertical="center"/>
    </xf>
    <xf numFmtId="0" fontId="73" fillId="0" borderId="31" xfId="0" applyFont="1" applyBorder="1" applyAlignment="1" applyProtection="1">
      <alignment vertical="center" wrapText="1"/>
    </xf>
    <xf numFmtId="0" fontId="76" fillId="0" borderId="16" xfId="0" applyFont="1" applyBorder="1" applyAlignment="1" applyProtection="1">
      <alignment vertical="center"/>
    </xf>
    <xf numFmtId="0" fontId="72" fillId="0" borderId="18" xfId="0" applyFont="1" applyBorder="1" applyAlignment="1" applyProtection="1">
      <alignment vertical="center"/>
    </xf>
    <xf numFmtId="0" fontId="72" fillId="0" borderId="31" xfId="0" applyFont="1" applyBorder="1" applyAlignment="1" applyProtection="1">
      <alignment vertical="center" wrapText="1"/>
    </xf>
    <xf numFmtId="0" fontId="77" fillId="0" borderId="16" xfId="0" applyFont="1" applyBorder="1" applyAlignment="1" applyProtection="1">
      <alignment vertical="center"/>
    </xf>
    <xf numFmtId="0" fontId="59" fillId="0" borderId="0" xfId="0" applyFont="1" applyAlignment="1" applyProtection="1">
      <alignment horizontal="left" vertical="center" wrapText="1"/>
    </xf>
    <xf numFmtId="164" fontId="66" fillId="0" borderId="0" xfId="0" applyNumberFormat="1" applyFont="1" applyAlignment="1" applyProtection="1">
      <alignment horizontal="center" vertical="center" wrapText="1"/>
    </xf>
    <xf numFmtId="0" fontId="60" fillId="0" borderId="0" xfId="0" applyFont="1" applyAlignment="1" applyProtection="1">
      <alignment vertical="center" wrapText="1"/>
    </xf>
  </cellXfs>
  <cellStyles count="2">
    <cellStyle name="Įprastas" xfId="0" builtinId="0"/>
    <cellStyle name="Norma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1"/>
  <sheetViews>
    <sheetView defaultGridColor="0" colorId="9" workbookViewId="0">
      <selection activeCell="E108" sqref="E108"/>
    </sheetView>
  </sheetViews>
  <sheetFormatPr defaultColWidth="9.09765625" defaultRowHeight="12.8" customHeight="1" x14ac:dyDescent="0.3"/>
  <cols>
    <col min="1" max="1" width="5.296875" style="4" customWidth="1"/>
    <col min="2" max="2" width="9.09765625" style="4" customWidth="1"/>
    <col min="3" max="3" width="44.8984375" style="4" customWidth="1"/>
    <col min="4" max="4" width="8.8984375" style="4" customWidth="1"/>
    <col min="5" max="5" width="13.09765625" style="4" customWidth="1"/>
    <col min="6" max="6" width="12.59765625" style="4" customWidth="1"/>
    <col min="7" max="7" width="9.09765625" style="4" customWidth="1"/>
    <col min="8" max="8" width="9" style="4" customWidth="1"/>
    <col min="9" max="9" width="8.3984375" style="4" customWidth="1"/>
    <col min="10" max="256" width="9.09765625" style="4" customWidth="1"/>
    <col min="257" max="257" width="9.09765625" style="1" customWidth="1"/>
    <col min="258" max="16384" width="9.09765625" style="1"/>
  </cols>
  <sheetData>
    <row r="1" spans="1:9" ht="12.8" customHeight="1" x14ac:dyDescent="0.3">
      <c r="A1" s="61" t="s">
        <v>0</v>
      </c>
      <c r="B1" s="61"/>
      <c r="C1" s="61"/>
      <c r="D1" s="61"/>
      <c r="E1" s="61"/>
      <c r="F1" s="61"/>
      <c r="G1" s="2"/>
      <c r="H1" s="2"/>
      <c r="I1" s="2"/>
    </row>
    <row r="2" spans="1:9" ht="12.8" hidden="1" customHeight="1" x14ac:dyDescent="0.3"/>
    <row r="3" spans="1:9" ht="12.8" customHeight="1" x14ac:dyDescent="0.3">
      <c r="A3" s="3"/>
      <c r="F3" s="4" t="s">
        <v>1</v>
      </c>
    </row>
    <row r="4" spans="1:9" ht="12.8" hidden="1" customHeight="1" x14ac:dyDescent="0.3"/>
    <row r="5" spans="1:9" ht="12.8" hidden="1" customHeight="1" x14ac:dyDescent="0.3">
      <c r="A5" s="5"/>
    </row>
    <row r="7" spans="1:9" ht="12.8" customHeight="1" x14ac:dyDescent="0.3">
      <c r="A7" s="62" t="s">
        <v>2</v>
      </c>
      <c r="B7" s="62"/>
      <c r="C7" s="62"/>
      <c r="D7" s="62"/>
      <c r="E7" s="62"/>
      <c r="F7" s="62"/>
      <c r="G7" s="6"/>
      <c r="H7" s="6"/>
      <c r="I7" s="6"/>
    </row>
    <row r="8" spans="1:9" ht="12.8" customHeight="1" x14ac:dyDescent="0.3">
      <c r="C8" s="7" t="s">
        <v>3</v>
      </c>
      <c r="D8" s="7"/>
      <c r="E8" s="7"/>
      <c r="F8" s="7"/>
      <c r="G8" s="7"/>
    </row>
    <row r="9" spans="1:9" ht="12.8" customHeight="1" x14ac:dyDescent="0.3">
      <c r="A9" s="6"/>
    </row>
    <row r="10" spans="1:9" ht="12.8" hidden="1" customHeight="1" x14ac:dyDescent="0.3"/>
    <row r="11" spans="1:9" ht="22.6" customHeight="1" x14ac:dyDescent="0.3">
      <c r="A11" s="63" t="s">
        <v>143</v>
      </c>
      <c r="B11" s="64"/>
      <c r="C11" s="64"/>
      <c r="D11" s="64"/>
      <c r="E11" s="64"/>
      <c r="F11" s="64"/>
      <c r="G11" s="5"/>
      <c r="H11" s="5"/>
      <c r="I11" s="5"/>
    </row>
    <row r="12" spans="1:9" ht="12.8" customHeight="1" x14ac:dyDescent="0.3">
      <c r="A12" s="56" t="s">
        <v>4</v>
      </c>
      <c r="B12" s="56"/>
      <c r="C12" s="56"/>
      <c r="D12" s="56"/>
      <c r="E12" s="56"/>
      <c r="F12" s="56"/>
      <c r="G12" s="5"/>
      <c r="H12" s="5"/>
      <c r="I12" s="5"/>
    </row>
    <row r="13" spans="1:9" ht="12.8" hidden="1" customHeight="1" x14ac:dyDescent="0.3"/>
    <row r="14" spans="1:9" ht="12.8" hidden="1" customHeight="1" x14ac:dyDescent="0.3"/>
    <row r="15" spans="1:9" ht="12.8" hidden="1" customHeight="1" x14ac:dyDescent="0.3">
      <c r="A15" s="5"/>
    </row>
    <row r="16" spans="1:9" ht="12.8" hidden="1" customHeight="1" x14ac:dyDescent="0.3"/>
    <row r="17" spans="1:9" ht="12.8" customHeight="1" x14ac:dyDescent="0.3">
      <c r="A17" s="64" t="s">
        <v>5</v>
      </c>
      <c r="B17" s="64"/>
      <c r="C17" s="64"/>
      <c r="D17" s="64"/>
      <c r="E17" s="64"/>
      <c r="F17" s="64"/>
      <c r="G17" s="5"/>
      <c r="H17" s="5"/>
      <c r="I17" s="5"/>
    </row>
    <row r="18" spans="1:9" ht="12.8" customHeight="1" x14ac:dyDescent="0.3">
      <c r="A18" s="56" t="s">
        <v>6</v>
      </c>
      <c r="B18" s="56"/>
      <c r="C18" s="56"/>
      <c r="D18" s="56"/>
      <c r="E18" s="56"/>
      <c r="F18" s="56"/>
    </row>
    <row r="19" spans="1:9" ht="12.8" customHeight="1" x14ac:dyDescent="0.3">
      <c r="G19" s="5"/>
      <c r="H19" s="5"/>
      <c r="I19" s="5"/>
    </row>
    <row r="20" spans="1:9" ht="12.8" hidden="1" customHeight="1" x14ac:dyDescent="0.3"/>
    <row r="21" spans="1:9" ht="12.8" customHeight="1" x14ac:dyDescent="0.3">
      <c r="A21" s="5"/>
    </row>
    <row r="23" spans="1:9" ht="21.8" customHeight="1" x14ac:dyDescent="0.3">
      <c r="C23" s="45" t="s">
        <v>7</v>
      </c>
      <c r="D23" s="45"/>
      <c r="E23" s="9"/>
      <c r="F23" s="9"/>
      <c r="G23" s="9"/>
      <c r="H23" s="9"/>
      <c r="I23" s="9"/>
    </row>
    <row r="25" spans="1:9" ht="12.8" customHeight="1" x14ac:dyDescent="0.3">
      <c r="B25" s="9"/>
      <c r="C25" s="8" t="s">
        <v>8</v>
      </c>
      <c r="D25" s="9" t="s">
        <v>9</v>
      </c>
      <c r="E25" s="9"/>
      <c r="F25" s="9"/>
      <c r="G25" s="6"/>
      <c r="H25" s="6"/>
      <c r="I25" s="6"/>
    </row>
    <row r="27" spans="1:9" ht="12.8" hidden="1" customHeight="1" x14ac:dyDescent="0.3">
      <c r="A27" s="6"/>
    </row>
    <row r="29" spans="1:9" ht="12.8" customHeight="1" x14ac:dyDescent="0.3">
      <c r="B29" s="5"/>
      <c r="C29" s="2" t="s">
        <v>10</v>
      </c>
      <c r="D29" s="27" t="s">
        <v>144</v>
      </c>
      <c r="E29" s="5"/>
      <c r="F29" s="5"/>
      <c r="G29" s="5"/>
      <c r="H29" s="5"/>
      <c r="I29" s="5"/>
    </row>
    <row r="30" spans="1:9" ht="12.8" customHeight="1" x14ac:dyDescent="0.3">
      <c r="C30" s="10" t="s">
        <v>11</v>
      </c>
    </row>
    <row r="31" spans="1:9" ht="12.8" hidden="1" customHeight="1" x14ac:dyDescent="0.3">
      <c r="A31" s="5"/>
    </row>
    <row r="32" spans="1:9" ht="12.8" hidden="1" customHeight="1" x14ac:dyDescent="0.3"/>
    <row r="33" spans="1:6" ht="12.8" hidden="1" customHeight="1" x14ac:dyDescent="0.3">
      <c r="A33" s="5"/>
    </row>
    <row r="35" spans="1:6" ht="12.8" customHeight="1" x14ac:dyDescent="0.3">
      <c r="A35" s="11" t="s">
        <v>12</v>
      </c>
      <c r="B35" s="11"/>
      <c r="C35" s="11"/>
      <c r="D35" s="11"/>
      <c r="E35" s="11"/>
      <c r="F35" s="12"/>
    </row>
    <row r="36" spans="1:6" ht="12.8" hidden="1" customHeight="1" x14ac:dyDescent="0.3">
      <c r="B36" s="4" t="s">
        <v>13</v>
      </c>
    </row>
    <row r="37" spans="1:6" ht="63" customHeight="1" x14ac:dyDescent="0.3">
      <c r="A37" s="13" t="s">
        <v>14</v>
      </c>
      <c r="B37" s="59" t="s">
        <v>15</v>
      </c>
      <c r="C37" s="60"/>
      <c r="D37" s="14" t="s">
        <v>16</v>
      </c>
      <c r="E37" s="14" t="s">
        <v>17</v>
      </c>
      <c r="F37" s="14" t="s">
        <v>18</v>
      </c>
    </row>
    <row r="38" spans="1:6" ht="12.8" customHeight="1" x14ac:dyDescent="0.3">
      <c r="A38" s="15" t="s">
        <v>19</v>
      </c>
      <c r="B38" s="16" t="s">
        <v>20</v>
      </c>
      <c r="C38" s="15"/>
      <c r="D38" s="17"/>
      <c r="E38" s="28">
        <f>SUM(E39,E45,E55,E56,E57)</f>
        <v>980204.99000000011</v>
      </c>
      <c r="F38" s="28">
        <f>SUM(F39,F45,F55,F56,F57)</f>
        <v>990083.25999999989</v>
      </c>
    </row>
    <row r="39" spans="1:6" ht="12.8" customHeight="1" x14ac:dyDescent="0.3">
      <c r="A39" s="17" t="s">
        <v>21</v>
      </c>
      <c r="B39" s="57" t="s">
        <v>22</v>
      </c>
      <c r="C39" s="58"/>
      <c r="D39" s="17"/>
      <c r="E39" s="28">
        <f>SUM(E40:E44)</f>
        <v>0</v>
      </c>
      <c r="F39" s="28">
        <f>SUM(F40:F44)</f>
        <v>0</v>
      </c>
    </row>
    <row r="40" spans="1:6" ht="12.8" customHeight="1" x14ac:dyDescent="0.3">
      <c r="A40" s="17" t="s">
        <v>23</v>
      </c>
      <c r="B40" s="57" t="s">
        <v>24</v>
      </c>
      <c r="C40" s="58"/>
      <c r="D40" s="17"/>
      <c r="E40" s="29"/>
      <c r="F40" s="29"/>
    </row>
    <row r="41" spans="1:6" ht="12.8" customHeight="1" x14ac:dyDescent="0.3">
      <c r="A41" s="17" t="s">
        <v>25</v>
      </c>
      <c r="B41" s="57" t="s">
        <v>26</v>
      </c>
      <c r="C41" s="58"/>
      <c r="D41" s="17"/>
      <c r="E41" s="29"/>
      <c r="F41" s="29"/>
    </row>
    <row r="42" spans="1:6" ht="12.8" customHeight="1" x14ac:dyDescent="0.3">
      <c r="A42" s="17" t="s">
        <v>27</v>
      </c>
      <c r="B42" s="57" t="s">
        <v>28</v>
      </c>
      <c r="C42" s="58"/>
      <c r="D42" s="17"/>
      <c r="E42" s="29"/>
      <c r="F42" s="29"/>
    </row>
    <row r="43" spans="1:6" ht="12.8" customHeight="1" x14ac:dyDescent="0.3">
      <c r="A43" s="17" t="s">
        <v>29</v>
      </c>
      <c r="B43" s="57" t="s">
        <v>30</v>
      </c>
      <c r="C43" s="58"/>
      <c r="D43" s="17"/>
      <c r="E43" s="29"/>
      <c r="F43" s="29"/>
    </row>
    <row r="44" spans="1:6" ht="12.8" customHeight="1" x14ac:dyDescent="0.3">
      <c r="A44" s="17" t="s">
        <v>31</v>
      </c>
      <c r="B44" s="57" t="s">
        <v>32</v>
      </c>
      <c r="C44" s="58"/>
      <c r="D44" s="17"/>
      <c r="E44" s="29"/>
      <c r="F44" s="29"/>
    </row>
    <row r="45" spans="1:6" ht="12.8" customHeight="1" x14ac:dyDescent="0.3">
      <c r="A45" s="17" t="s">
        <v>33</v>
      </c>
      <c r="B45" s="18" t="s">
        <v>34</v>
      </c>
      <c r="C45" s="17"/>
      <c r="D45" s="17"/>
      <c r="E45" s="28">
        <f>SUM(E46:E54)</f>
        <v>969704.62000000011</v>
      </c>
      <c r="F45" s="28">
        <f>SUM(F46:F54)</f>
        <v>980839.07</v>
      </c>
    </row>
    <row r="46" spans="1:6" ht="12.8" customHeight="1" x14ac:dyDescent="0.3">
      <c r="A46" s="17" t="s">
        <v>35</v>
      </c>
      <c r="B46" s="57" t="s">
        <v>36</v>
      </c>
      <c r="C46" s="58"/>
      <c r="D46" s="17"/>
      <c r="E46" s="29"/>
      <c r="F46" s="29"/>
    </row>
    <row r="47" spans="1:6" ht="12.8" customHeight="1" x14ac:dyDescent="0.3">
      <c r="A47" s="17" t="s">
        <v>37</v>
      </c>
      <c r="B47" s="57" t="s">
        <v>38</v>
      </c>
      <c r="C47" s="58"/>
      <c r="D47" s="17"/>
      <c r="E47" s="28">
        <v>877080.27</v>
      </c>
      <c r="F47" s="28">
        <v>888896.59</v>
      </c>
    </row>
    <row r="48" spans="1:6" ht="12.8" customHeight="1" x14ac:dyDescent="0.3">
      <c r="A48" s="17" t="s">
        <v>39</v>
      </c>
      <c r="B48" s="57" t="s">
        <v>40</v>
      </c>
      <c r="C48" s="58"/>
      <c r="D48" s="17"/>
      <c r="E48" s="29"/>
      <c r="F48" s="29"/>
    </row>
    <row r="49" spans="1:6" ht="12.8" customHeight="1" x14ac:dyDescent="0.3">
      <c r="A49" s="17" t="s">
        <v>41</v>
      </c>
      <c r="B49" s="38" t="s">
        <v>42</v>
      </c>
      <c r="C49" s="39"/>
      <c r="D49" s="17"/>
      <c r="E49" s="28">
        <v>12503.56</v>
      </c>
      <c r="F49" s="28">
        <v>13013.2</v>
      </c>
    </row>
    <row r="50" spans="1:6" ht="12.8" customHeight="1" x14ac:dyDescent="0.3">
      <c r="A50" s="17" t="s">
        <v>43</v>
      </c>
      <c r="B50" s="38" t="s">
        <v>44</v>
      </c>
      <c r="C50" s="39"/>
      <c r="D50" s="17"/>
      <c r="E50" s="28">
        <v>34414.25</v>
      </c>
      <c r="F50" s="28">
        <v>37540.18</v>
      </c>
    </row>
    <row r="51" spans="1:6" ht="12.8" customHeight="1" x14ac:dyDescent="0.3">
      <c r="A51" s="17" t="s">
        <v>45</v>
      </c>
      <c r="B51" s="38" t="s">
        <v>46</v>
      </c>
      <c r="C51" s="39"/>
      <c r="D51" s="17"/>
      <c r="E51" s="28">
        <v>26159</v>
      </c>
      <c r="F51" s="28">
        <v>29835.759999999998</v>
      </c>
    </row>
    <row r="52" spans="1:6" ht="12.8" customHeight="1" x14ac:dyDescent="0.3">
      <c r="A52" s="17" t="s">
        <v>47</v>
      </c>
      <c r="B52" s="38" t="s">
        <v>48</v>
      </c>
      <c r="C52" s="39"/>
      <c r="D52" s="17"/>
      <c r="E52" s="28">
        <v>19547.54</v>
      </c>
      <c r="F52" s="28">
        <v>11553.34</v>
      </c>
    </row>
    <row r="53" spans="1:6" ht="12.8" customHeight="1" x14ac:dyDescent="0.3">
      <c r="A53" s="17" t="s">
        <v>49</v>
      </c>
      <c r="B53" s="48" t="s">
        <v>50</v>
      </c>
      <c r="C53" s="49"/>
      <c r="D53" s="17"/>
      <c r="E53" s="29"/>
      <c r="F53" s="29"/>
    </row>
    <row r="54" spans="1:6" ht="12.8" customHeight="1" x14ac:dyDescent="0.3">
      <c r="A54" s="17" t="s">
        <v>51</v>
      </c>
      <c r="B54" s="38" t="s">
        <v>52</v>
      </c>
      <c r="C54" s="39"/>
      <c r="D54" s="17"/>
      <c r="E54" s="29"/>
      <c r="F54" s="29"/>
    </row>
    <row r="55" spans="1:6" ht="12.8" customHeight="1" x14ac:dyDescent="0.3">
      <c r="A55" s="17" t="s">
        <v>53</v>
      </c>
      <c r="B55" s="46" t="s">
        <v>54</v>
      </c>
      <c r="C55" s="47"/>
      <c r="D55" s="17"/>
      <c r="E55" s="28">
        <v>10500.37</v>
      </c>
      <c r="F55" s="28">
        <v>9244.19</v>
      </c>
    </row>
    <row r="56" spans="1:6" ht="12.8" customHeight="1" x14ac:dyDescent="0.3">
      <c r="A56" s="19" t="s">
        <v>55</v>
      </c>
      <c r="B56" s="52" t="s">
        <v>56</v>
      </c>
      <c r="C56" s="53"/>
      <c r="D56" s="19"/>
      <c r="E56" s="30"/>
      <c r="F56" s="30"/>
    </row>
    <row r="57" spans="1:6" ht="12.8" customHeight="1" x14ac:dyDescent="0.3">
      <c r="A57" s="19" t="s">
        <v>57</v>
      </c>
      <c r="B57" s="52" t="s">
        <v>58</v>
      </c>
      <c r="C57" s="53"/>
      <c r="D57" s="19"/>
      <c r="E57" s="30"/>
      <c r="F57" s="30"/>
    </row>
    <row r="58" spans="1:6" ht="12.8" customHeight="1" x14ac:dyDescent="0.3">
      <c r="A58" s="15" t="s">
        <v>59</v>
      </c>
      <c r="B58" s="43" t="s">
        <v>60</v>
      </c>
      <c r="C58" s="44"/>
      <c r="D58" s="17"/>
      <c r="E58" s="29"/>
      <c r="F58" s="29"/>
    </row>
    <row r="59" spans="1:6" ht="12.8" customHeight="1" x14ac:dyDescent="0.3">
      <c r="A59" s="20" t="s">
        <v>61</v>
      </c>
      <c r="B59" s="54" t="s">
        <v>62</v>
      </c>
      <c r="C59" s="55"/>
      <c r="D59" s="17"/>
      <c r="E59" s="28">
        <f>SUM(E60,E66,E67,E74,E75)</f>
        <v>123280.04000000001</v>
      </c>
      <c r="F59" s="28">
        <f>SUM(F60,F66,F67,F74,F75)</f>
        <v>112130.90999999999</v>
      </c>
    </row>
    <row r="60" spans="1:6" ht="12.8" customHeight="1" x14ac:dyDescent="0.3">
      <c r="A60" s="19" t="s">
        <v>21</v>
      </c>
      <c r="B60" s="52" t="s">
        <v>63</v>
      </c>
      <c r="C60" s="53"/>
      <c r="D60" s="17"/>
      <c r="E60" s="28">
        <f>SUM(E61:E65)</f>
        <v>437.29</v>
      </c>
      <c r="F60" s="28">
        <f>SUM(F61:F65)</f>
        <v>4923.8999999999996</v>
      </c>
    </row>
    <row r="61" spans="1:6" ht="12.8" customHeight="1" x14ac:dyDescent="0.3">
      <c r="A61" s="19" t="s">
        <v>23</v>
      </c>
      <c r="B61" s="48" t="s">
        <v>64</v>
      </c>
      <c r="C61" s="49"/>
      <c r="D61" s="17"/>
      <c r="E61" s="29"/>
      <c r="F61" s="29"/>
    </row>
    <row r="62" spans="1:6" ht="12.8" customHeight="1" x14ac:dyDescent="0.3">
      <c r="A62" s="19" t="s">
        <v>25</v>
      </c>
      <c r="B62" s="48" t="s">
        <v>65</v>
      </c>
      <c r="C62" s="49"/>
      <c r="D62" s="17"/>
      <c r="E62" s="28">
        <v>437.29</v>
      </c>
      <c r="F62" s="28">
        <v>4923.8999999999996</v>
      </c>
    </row>
    <row r="63" spans="1:6" ht="12.8" customHeight="1" x14ac:dyDescent="0.3">
      <c r="A63" s="19" t="s">
        <v>27</v>
      </c>
      <c r="B63" s="48" t="s">
        <v>66</v>
      </c>
      <c r="C63" s="49"/>
      <c r="D63" s="17"/>
      <c r="E63" s="29"/>
      <c r="F63" s="29"/>
    </row>
    <row r="64" spans="1:6" ht="12.8" customHeight="1" x14ac:dyDescent="0.3">
      <c r="A64" s="19" t="s">
        <v>29</v>
      </c>
      <c r="B64" s="48" t="s">
        <v>67</v>
      </c>
      <c r="C64" s="49"/>
      <c r="D64" s="17"/>
      <c r="E64" s="29"/>
      <c r="F64" s="29"/>
    </row>
    <row r="65" spans="1:6" ht="12.8" customHeight="1" x14ac:dyDescent="0.3">
      <c r="A65" s="19" t="s">
        <v>31</v>
      </c>
      <c r="B65" s="48" t="s">
        <v>68</v>
      </c>
      <c r="C65" s="49"/>
      <c r="D65" s="17"/>
      <c r="E65" s="29"/>
      <c r="F65" s="29"/>
    </row>
    <row r="66" spans="1:6" ht="12.8" customHeight="1" x14ac:dyDescent="0.3">
      <c r="A66" s="19" t="s">
        <v>33</v>
      </c>
      <c r="B66" s="52" t="s">
        <v>69</v>
      </c>
      <c r="C66" s="53"/>
      <c r="D66" s="17"/>
      <c r="E66" s="28">
        <v>1411.95</v>
      </c>
      <c r="F66" s="28">
        <v>1174.42</v>
      </c>
    </row>
    <row r="67" spans="1:6" ht="12.8" customHeight="1" x14ac:dyDescent="0.3">
      <c r="A67" s="19" t="s">
        <v>53</v>
      </c>
      <c r="B67" s="52" t="s">
        <v>70</v>
      </c>
      <c r="C67" s="53"/>
      <c r="D67" s="17"/>
      <c r="E67" s="28">
        <f>SUM(E68:E73)</f>
        <v>110731.26</v>
      </c>
      <c r="F67" s="28">
        <f>SUM(F68:F73)</f>
        <v>95455.42</v>
      </c>
    </row>
    <row r="68" spans="1:6" ht="12.8" customHeight="1" x14ac:dyDescent="0.3">
      <c r="A68" s="19" t="s">
        <v>71</v>
      </c>
      <c r="B68" s="48" t="s">
        <v>72</v>
      </c>
      <c r="C68" s="49"/>
      <c r="D68" s="17"/>
      <c r="E68" s="29"/>
      <c r="F68" s="29"/>
    </row>
    <row r="69" spans="1:6" ht="12.8" customHeight="1" x14ac:dyDescent="0.3">
      <c r="A69" s="21" t="s">
        <v>73</v>
      </c>
      <c r="B69" s="48" t="s">
        <v>74</v>
      </c>
      <c r="C69" s="49"/>
      <c r="D69" s="21"/>
      <c r="E69" s="31"/>
      <c r="F69" s="31"/>
    </row>
    <row r="70" spans="1:6" ht="12.8" customHeight="1" x14ac:dyDescent="0.3">
      <c r="A70" s="19" t="s">
        <v>75</v>
      </c>
      <c r="B70" s="48" t="s">
        <v>76</v>
      </c>
      <c r="C70" s="49"/>
      <c r="D70" s="17"/>
      <c r="E70" s="29"/>
      <c r="F70" s="29"/>
    </row>
    <row r="71" spans="1:6" ht="12.8" customHeight="1" x14ac:dyDescent="0.3">
      <c r="A71" s="19" t="s">
        <v>77</v>
      </c>
      <c r="B71" s="48" t="s">
        <v>78</v>
      </c>
      <c r="C71" s="49"/>
      <c r="D71" s="17"/>
      <c r="E71" s="28">
        <v>2237.34</v>
      </c>
      <c r="F71" s="28">
        <v>1354.38</v>
      </c>
    </row>
    <row r="72" spans="1:6" ht="12.8" customHeight="1" x14ac:dyDescent="0.3">
      <c r="A72" s="19" t="s">
        <v>79</v>
      </c>
      <c r="B72" s="48" t="s">
        <v>80</v>
      </c>
      <c r="C72" s="49"/>
      <c r="D72" s="17"/>
      <c r="E72" s="28">
        <v>106288.78</v>
      </c>
      <c r="F72" s="28">
        <v>93321.12</v>
      </c>
    </row>
    <row r="73" spans="1:6" ht="12.8" customHeight="1" x14ac:dyDescent="0.3">
      <c r="A73" s="19" t="s">
        <v>81</v>
      </c>
      <c r="B73" s="48" t="s">
        <v>82</v>
      </c>
      <c r="C73" s="49"/>
      <c r="D73" s="17"/>
      <c r="E73" s="28">
        <v>2205.14</v>
      </c>
      <c r="F73" s="28">
        <v>779.92</v>
      </c>
    </row>
    <row r="74" spans="1:6" ht="12.8" customHeight="1" x14ac:dyDescent="0.3">
      <c r="A74" s="19" t="s">
        <v>55</v>
      </c>
      <c r="B74" s="52" t="s">
        <v>83</v>
      </c>
      <c r="C74" s="53"/>
      <c r="D74" s="17"/>
      <c r="E74" s="29"/>
      <c r="F74" s="29"/>
    </row>
    <row r="75" spans="1:6" ht="12.8" customHeight="1" x14ac:dyDescent="0.3">
      <c r="A75" s="19" t="s">
        <v>57</v>
      </c>
      <c r="B75" s="52" t="s">
        <v>84</v>
      </c>
      <c r="C75" s="53"/>
      <c r="D75" s="17"/>
      <c r="E75" s="28">
        <v>10699.54</v>
      </c>
      <c r="F75" s="28">
        <v>10577.17</v>
      </c>
    </row>
    <row r="76" spans="1:6" ht="12.8" customHeight="1" x14ac:dyDescent="0.3">
      <c r="A76" s="17"/>
      <c r="B76" s="46" t="s">
        <v>85</v>
      </c>
      <c r="C76" s="47"/>
      <c r="D76" s="17"/>
      <c r="E76" s="28">
        <f>SUM(E38+E58+E59)</f>
        <v>1103485.03</v>
      </c>
      <c r="F76" s="28">
        <f>SUM(F38+F58+F59)</f>
        <v>1102214.17</v>
      </c>
    </row>
    <row r="77" spans="1:6" ht="12.8" customHeight="1" x14ac:dyDescent="0.3">
      <c r="A77" s="15" t="s">
        <v>86</v>
      </c>
      <c r="B77" s="43" t="s">
        <v>87</v>
      </c>
      <c r="C77" s="44"/>
      <c r="D77" s="17"/>
      <c r="E77" s="28">
        <f>SUM(E78:E81)</f>
        <v>979763.12</v>
      </c>
      <c r="F77" s="28">
        <f>SUM(F78:F81)</f>
        <v>993832.39</v>
      </c>
    </row>
    <row r="78" spans="1:6" ht="12.8" customHeight="1" x14ac:dyDescent="0.3">
      <c r="A78" s="17" t="s">
        <v>21</v>
      </c>
      <c r="B78" s="46" t="s">
        <v>88</v>
      </c>
      <c r="C78" s="47"/>
      <c r="D78" s="17"/>
      <c r="E78" s="28">
        <v>511126.75</v>
      </c>
      <c r="F78" s="28">
        <v>534706.56999999995</v>
      </c>
    </row>
    <row r="79" spans="1:6" ht="12.8" customHeight="1" x14ac:dyDescent="0.3">
      <c r="A79" s="17" t="s">
        <v>33</v>
      </c>
      <c r="B79" s="46" t="s">
        <v>89</v>
      </c>
      <c r="C79" s="47"/>
      <c r="D79" s="17"/>
      <c r="E79" s="28">
        <v>296277.8</v>
      </c>
      <c r="F79" s="28">
        <v>283984.65000000002</v>
      </c>
    </row>
    <row r="80" spans="1:6" ht="12.8" customHeight="1" x14ac:dyDescent="0.3">
      <c r="A80" s="17" t="s">
        <v>53</v>
      </c>
      <c r="B80" s="46" t="s">
        <v>90</v>
      </c>
      <c r="C80" s="47"/>
      <c r="D80" s="17"/>
      <c r="E80" s="28">
        <v>164676.1</v>
      </c>
      <c r="F80" s="28">
        <v>166830.75</v>
      </c>
    </row>
    <row r="81" spans="1:6" ht="12.8" customHeight="1" x14ac:dyDescent="0.3">
      <c r="A81" s="17" t="s">
        <v>91</v>
      </c>
      <c r="B81" s="46" t="s">
        <v>92</v>
      </c>
      <c r="C81" s="47"/>
      <c r="D81" s="17"/>
      <c r="E81" s="28">
        <v>7682.47</v>
      </c>
      <c r="F81" s="28">
        <v>8310.42</v>
      </c>
    </row>
    <row r="82" spans="1:6" ht="12.8" customHeight="1" x14ac:dyDescent="0.3">
      <c r="A82" s="15" t="s">
        <v>93</v>
      </c>
      <c r="B82" s="43" t="s">
        <v>94</v>
      </c>
      <c r="C82" s="44"/>
      <c r="D82" s="17"/>
      <c r="E82" s="28">
        <f>SUM(E83,E87)</f>
        <v>120532.65</v>
      </c>
      <c r="F82" s="28">
        <f>SUM(F83,F87)</f>
        <v>105526.06000000001</v>
      </c>
    </row>
    <row r="83" spans="1:6" ht="12.8" customHeight="1" x14ac:dyDescent="0.3">
      <c r="A83" s="17" t="s">
        <v>21</v>
      </c>
      <c r="B83" s="46" t="s">
        <v>95</v>
      </c>
      <c r="C83" s="47"/>
      <c r="D83" s="17"/>
      <c r="E83" s="28">
        <f>SUM(E84:E86)</f>
        <v>10500.37</v>
      </c>
      <c r="F83" s="28">
        <f>SUM(F84:F86)</f>
        <v>9244.19</v>
      </c>
    </row>
    <row r="84" spans="1:6" ht="12.8" customHeight="1" x14ac:dyDescent="0.3">
      <c r="A84" s="17" t="s">
        <v>23</v>
      </c>
      <c r="B84" s="38" t="s">
        <v>96</v>
      </c>
      <c r="C84" s="39"/>
      <c r="D84" s="17"/>
      <c r="E84" s="29"/>
      <c r="F84" s="29"/>
    </row>
    <row r="85" spans="1:6" ht="12.8" customHeight="1" x14ac:dyDescent="0.3">
      <c r="A85" s="17" t="s">
        <v>25</v>
      </c>
      <c r="B85" s="38" t="s">
        <v>97</v>
      </c>
      <c r="C85" s="39"/>
      <c r="D85" s="17"/>
      <c r="E85" s="28">
        <v>10500.37</v>
      </c>
      <c r="F85" s="28">
        <v>9244.19</v>
      </c>
    </row>
    <row r="86" spans="1:6" ht="12.8" customHeight="1" x14ac:dyDescent="0.3">
      <c r="A86" s="17" t="s">
        <v>98</v>
      </c>
      <c r="B86" s="38" t="s">
        <v>99</v>
      </c>
      <c r="C86" s="39"/>
      <c r="D86" s="17"/>
      <c r="E86" s="29"/>
      <c r="F86" s="29"/>
    </row>
    <row r="87" spans="1:6" ht="12.8" customHeight="1" x14ac:dyDescent="0.3">
      <c r="A87" s="19" t="s">
        <v>33</v>
      </c>
      <c r="B87" s="52" t="s">
        <v>100</v>
      </c>
      <c r="C87" s="53"/>
      <c r="D87" s="19"/>
      <c r="E87" s="32">
        <f>SUM(E88:E93,E96:E101)</f>
        <v>110032.28</v>
      </c>
      <c r="F87" s="32">
        <f>SUM(F88:F93,F96:F101)</f>
        <v>96281.87000000001</v>
      </c>
    </row>
    <row r="88" spans="1:6" ht="12.8" customHeight="1" x14ac:dyDescent="0.3">
      <c r="A88" s="17" t="s">
        <v>35</v>
      </c>
      <c r="B88" s="38" t="s">
        <v>101</v>
      </c>
      <c r="C88" s="39"/>
      <c r="D88" s="17"/>
      <c r="E88" s="29"/>
      <c r="F88" s="29"/>
    </row>
    <row r="89" spans="1:6" ht="12.8" customHeight="1" x14ac:dyDescent="0.3">
      <c r="A89" s="17" t="s">
        <v>37</v>
      </c>
      <c r="B89" s="38" t="s">
        <v>102</v>
      </c>
      <c r="C89" s="39"/>
      <c r="D89" s="17"/>
      <c r="E89" s="29"/>
      <c r="F89" s="29"/>
    </row>
    <row r="90" spans="1:6" ht="12.8" customHeight="1" x14ac:dyDescent="0.3">
      <c r="A90" s="17" t="s">
        <v>39</v>
      </c>
      <c r="B90" s="38" t="s">
        <v>103</v>
      </c>
      <c r="C90" s="39"/>
      <c r="D90" s="17"/>
      <c r="E90" s="29"/>
      <c r="F90" s="29"/>
    </row>
    <row r="91" spans="1:6" ht="12.8" customHeight="1" x14ac:dyDescent="0.3">
      <c r="A91" s="17" t="s">
        <v>41</v>
      </c>
      <c r="B91" s="48" t="s">
        <v>104</v>
      </c>
      <c r="C91" s="49"/>
      <c r="D91" s="17"/>
      <c r="E91" s="29"/>
      <c r="F91" s="29"/>
    </row>
    <row r="92" spans="1:6" ht="12.8" customHeight="1" x14ac:dyDescent="0.3">
      <c r="A92" s="17" t="s">
        <v>43</v>
      </c>
      <c r="B92" s="38" t="s">
        <v>105</v>
      </c>
      <c r="C92" s="39"/>
      <c r="D92" s="17"/>
      <c r="E92" s="29"/>
      <c r="F92" s="29"/>
    </row>
    <row r="93" spans="1:6" ht="12.8" customHeight="1" x14ac:dyDescent="0.3">
      <c r="A93" s="17" t="s">
        <v>45</v>
      </c>
      <c r="B93" s="48" t="s">
        <v>106</v>
      </c>
      <c r="C93" s="49"/>
      <c r="D93" s="17"/>
      <c r="E93" s="28">
        <f>SUM(E94:E95)</f>
        <v>0</v>
      </c>
      <c r="F93" s="28">
        <f>SUM(F94:F95)</f>
        <v>0</v>
      </c>
    </row>
    <row r="94" spans="1:6" ht="12.8" customHeight="1" x14ac:dyDescent="0.3">
      <c r="A94" s="19" t="s">
        <v>107</v>
      </c>
      <c r="B94" s="50" t="s">
        <v>108</v>
      </c>
      <c r="C94" s="51"/>
      <c r="D94" s="17"/>
      <c r="E94" s="29"/>
      <c r="F94" s="29"/>
    </row>
    <row r="95" spans="1:6" ht="12.8" customHeight="1" x14ac:dyDescent="0.3">
      <c r="A95" s="19" t="s">
        <v>109</v>
      </c>
      <c r="B95" s="50" t="s">
        <v>110</v>
      </c>
      <c r="C95" s="51"/>
      <c r="D95" s="17"/>
      <c r="E95" s="29"/>
      <c r="F95" s="29"/>
    </row>
    <row r="96" spans="1:6" ht="12.8" customHeight="1" x14ac:dyDescent="0.3">
      <c r="A96" s="19" t="s">
        <v>47</v>
      </c>
      <c r="B96" s="48" t="s">
        <v>111</v>
      </c>
      <c r="C96" s="49"/>
      <c r="D96" s="17"/>
      <c r="E96" s="29"/>
      <c r="F96" s="29"/>
    </row>
    <row r="97" spans="1:6" ht="12.8" customHeight="1" x14ac:dyDescent="0.3">
      <c r="A97" s="19" t="s">
        <v>49</v>
      </c>
      <c r="B97" s="48" t="s">
        <v>112</v>
      </c>
      <c r="C97" s="49"/>
      <c r="D97" s="17"/>
      <c r="E97" s="29"/>
      <c r="F97" s="29"/>
    </row>
    <row r="98" spans="1:6" ht="12.8" customHeight="1" x14ac:dyDescent="0.3">
      <c r="A98" s="19" t="s">
        <v>51</v>
      </c>
      <c r="B98" s="38" t="s">
        <v>113</v>
      </c>
      <c r="C98" s="39"/>
      <c r="D98" s="17"/>
      <c r="E98" s="28">
        <v>9642.48</v>
      </c>
      <c r="F98" s="28">
        <v>12702.27</v>
      </c>
    </row>
    <row r="99" spans="1:6" ht="12.8" customHeight="1" x14ac:dyDescent="0.3">
      <c r="A99" s="19" t="s">
        <v>114</v>
      </c>
      <c r="B99" s="38" t="s">
        <v>115</v>
      </c>
      <c r="C99" s="39"/>
      <c r="D99" s="17"/>
      <c r="E99" s="28">
        <v>16817.96</v>
      </c>
      <c r="F99" s="29"/>
    </row>
    <row r="100" spans="1:6" ht="12.8" customHeight="1" x14ac:dyDescent="0.3">
      <c r="A100" s="17" t="s">
        <v>116</v>
      </c>
      <c r="B100" s="48" t="s">
        <v>117</v>
      </c>
      <c r="C100" s="49"/>
      <c r="D100" s="17"/>
      <c r="E100" s="28">
        <v>83563.55</v>
      </c>
      <c r="F100" s="28">
        <v>83563.55</v>
      </c>
    </row>
    <row r="101" spans="1:6" ht="12.8" customHeight="1" x14ac:dyDescent="0.3">
      <c r="A101" s="17" t="s">
        <v>118</v>
      </c>
      <c r="B101" s="38" t="s">
        <v>119</v>
      </c>
      <c r="C101" s="39"/>
      <c r="D101" s="17"/>
      <c r="E101" s="28">
        <v>8.2899999999999991</v>
      </c>
      <c r="F101" s="28">
        <v>16.05</v>
      </c>
    </row>
    <row r="102" spans="1:6" ht="12.8" customHeight="1" x14ac:dyDescent="0.3">
      <c r="A102" s="15" t="s">
        <v>120</v>
      </c>
      <c r="B102" s="43" t="s">
        <v>121</v>
      </c>
      <c r="C102" s="44"/>
      <c r="D102" s="17"/>
      <c r="E102" s="28">
        <f>SUM(E103:E104,E107:E108)</f>
        <v>3189.2599999999998</v>
      </c>
      <c r="F102" s="28">
        <f>SUM(F103:F104,F107:F108)</f>
        <v>2855.7200000000003</v>
      </c>
    </row>
    <row r="103" spans="1:6" ht="12.8" customHeight="1" x14ac:dyDescent="0.3">
      <c r="A103" s="17" t="s">
        <v>21</v>
      </c>
      <c r="B103" s="46" t="s">
        <v>122</v>
      </c>
      <c r="C103" s="47"/>
      <c r="D103" s="17"/>
      <c r="E103" s="29"/>
      <c r="F103" s="29"/>
    </row>
    <row r="104" spans="1:6" ht="12.8" customHeight="1" x14ac:dyDescent="0.3">
      <c r="A104" s="17" t="s">
        <v>33</v>
      </c>
      <c r="B104" s="46" t="s">
        <v>123</v>
      </c>
      <c r="C104" s="47"/>
      <c r="D104" s="17"/>
      <c r="E104" s="28">
        <f>SUM(E105:E106)</f>
        <v>0</v>
      </c>
      <c r="F104" s="28">
        <f>SUM(F105:F106)</f>
        <v>0</v>
      </c>
    </row>
    <row r="105" spans="1:6" ht="12.8" customHeight="1" x14ac:dyDescent="0.3">
      <c r="A105" s="17" t="s">
        <v>35</v>
      </c>
      <c r="B105" s="38" t="s">
        <v>124</v>
      </c>
      <c r="C105" s="39"/>
      <c r="D105" s="17"/>
      <c r="E105" s="29"/>
      <c r="F105" s="29"/>
    </row>
    <row r="106" spans="1:6" ht="12.8" customHeight="1" x14ac:dyDescent="0.3">
      <c r="A106" s="17" t="s">
        <v>37</v>
      </c>
      <c r="B106" s="38" t="s">
        <v>125</v>
      </c>
      <c r="C106" s="39"/>
      <c r="D106" s="17"/>
      <c r="E106" s="29"/>
      <c r="F106" s="29"/>
    </row>
    <row r="107" spans="1:6" ht="12.8" customHeight="1" x14ac:dyDescent="0.3">
      <c r="A107" s="17" t="s">
        <v>53</v>
      </c>
      <c r="B107" s="46" t="s">
        <v>126</v>
      </c>
      <c r="C107" s="47"/>
      <c r="D107" s="17"/>
      <c r="E107" s="29"/>
      <c r="F107" s="29"/>
    </row>
    <row r="108" spans="1:6" ht="12.8" customHeight="1" x14ac:dyDescent="0.3">
      <c r="A108" s="17" t="s">
        <v>55</v>
      </c>
      <c r="B108" s="46" t="s">
        <v>127</v>
      </c>
      <c r="C108" s="47"/>
      <c r="D108" s="17"/>
      <c r="E108" s="28">
        <f>SUM(E109:E110)</f>
        <v>3189.2599999999998</v>
      </c>
      <c r="F108" s="28">
        <f>SUM(F109:F110)</f>
        <v>2855.7200000000003</v>
      </c>
    </row>
    <row r="109" spans="1:6" ht="12.8" customHeight="1" x14ac:dyDescent="0.3">
      <c r="A109" s="17" t="s">
        <v>128</v>
      </c>
      <c r="B109" s="38" t="s">
        <v>129</v>
      </c>
      <c r="C109" s="39"/>
      <c r="D109" s="17"/>
      <c r="E109" s="28">
        <v>333.54</v>
      </c>
      <c r="F109" s="28">
        <v>1117.94</v>
      </c>
    </row>
    <row r="110" spans="1:6" ht="12.8" customHeight="1" x14ac:dyDescent="0.3">
      <c r="A110" s="17" t="s">
        <v>130</v>
      </c>
      <c r="B110" s="38" t="s">
        <v>131</v>
      </c>
      <c r="C110" s="39"/>
      <c r="D110" s="17"/>
      <c r="E110" s="28">
        <v>2855.72</v>
      </c>
      <c r="F110" s="28">
        <v>1737.78</v>
      </c>
    </row>
    <row r="111" spans="1:6" ht="12.8" customHeight="1" x14ac:dyDescent="0.3">
      <c r="A111" s="15" t="s">
        <v>132</v>
      </c>
      <c r="B111" s="16" t="s">
        <v>133</v>
      </c>
      <c r="C111" s="15"/>
      <c r="D111" s="17"/>
      <c r="E111" s="29"/>
      <c r="F111" s="29"/>
    </row>
    <row r="112" spans="1:6" ht="28.5" customHeight="1" x14ac:dyDescent="0.3">
      <c r="A112" s="15"/>
      <c r="B112" s="65" t="s">
        <v>134</v>
      </c>
      <c r="C112" s="66"/>
      <c r="D112" s="17"/>
      <c r="E112" s="28">
        <f>SUM(E77+E82+E102+F114+E111)</f>
        <v>1103485.03</v>
      </c>
      <c r="F112" s="28">
        <f>SUM(F77+F82+F102+G114+F111)</f>
        <v>1102214.17</v>
      </c>
    </row>
    <row r="113" spans="1:6" ht="12.8" customHeight="1" x14ac:dyDescent="0.3">
      <c r="A113" s="22"/>
      <c r="B113" s="22"/>
      <c r="C113" s="22"/>
      <c r="D113" s="22"/>
      <c r="E113" s="22"/>
      <c r="F113" s="22"/>
    </row>
    <row r="114" spans="1:6" ht="12.8" hidden="1" customHeight="1" x14ac:dyDescent="0.3"/>
    <row r="116" spans="1:6" ht="12.8" customHeight="1" x14ac:dyDescent="0.3">
      <c r="A116" s="40" t="s">
        <v>145</v>
      </c>
      <c r="B116" s="40" t="s">
        <v>135</v>
      </c>
      <c r="C116" s="40"/>
      <c r="D116" s="23"/>
      <c r="E116" s="33" t="s">
        <v>146</v>
      </c>
      <c r="F116" s="34" t="s">
        <v>136</v>
      </c>
    </row>
    <row r="117" spans="1:6" ht="32.25" customHeight="1" x14ac:dyDescent="0.3">
      <c r="A117" s="41" t="s">
        <v>137</v>
      </c>
      <c r="B117" s="41"/>
      <c r="C117" s="41"/>
      <c r="D117" s="24" t="s">
        <v>138</v>
      </c>
      <c r="E117" s="37" t="s">
        <v>139</v>
      </c>
      <c r="F117" s="37"/>
    </row>
    <row r="118" spans="1:6" ht="12.8" customHeight="1" x14ac:dyDescent="0.3">
      <c r="A118" s="22"/>
      <c r="B118" s="25"/>
    </row>
    <row r="119" spans="1:6" ht="12.8" customHeight="1" x14ac:dyDescent="0.3">
      <c r="C119" s="26"/>
    </row>
    <row r="120" spans="1:6" ht="12.8" customHeight="1" x14ac:dyDescent="0.3">
      <c r="A120" s="42" t="s">
        <v>140</v>
      </c>
      <c r="B120" s="42" t="s">
        <v>140</v>
      </c>
      <c r="C120" s="42"/>
      <c r="D120" s="23"/>
      <c r="E120" s="35" t="s">
        <v>141</v>
      </c>
      <c r="F120" s="35" t="s">
        <v>141</v>
      </c>
    </row>
    <row r="121" spans="1:6" ht="12.8" customHeight="1" x14ac:dyDescent="0.3">
      <c r="A121" s="41" t="s">
        <v>142</v>
      </c>
      <c r="B121" s="41"/>
      <c r="C121" s="41"/>
      <c r="D121" s="26" t="s">
        <v>138</v>
      </c>
      <c r="E121" s="36" t="s">
        <v>139</v>
      </c>
      <c r="F121" s="36"/>
    </row>
    <row r="122" spans="1:6" ht="12.8" customHeight="1" x14ac:dyDescent="0.3">
      <c r="A122" s="22"/>
      <c r="B122" s="25"/>
      <c r="C122" s="25"/>
    </row>
    <row r="123" spans="1:6" ht="12.8" customHeight="1" x14ac:dyDescent="0.3">
      <c r="A123" s="22"/>
      <c r="B123" s="25"/>
      <c r="C123" s="25"/>
    </row>
    <row r="127" spans="1:6" ht="12.8" customHeight="1" x14ac:dyDescent="0.3">
      <c r="A127" s="22"/>
      <c r="B127" s="26"/>
      <c r="C127" s="26"/>
    </row>
    <row r="128" spans="1:6" ht="12.8" customHeight="1" x14ac:dyDescent="0.3">
      <c r="A128" s="22"/>
      <c r="B128" s="25"/>
      <c r="C128" s="25"/>
    </row>
    <row r="130" spans="2:3" ht="12.8" customHeight="1" x14ac:dyDescent="0.3">
      <c r="B130" s="25"/>
      <c r="C130" s="25"/>
    </row>
    <row r="131" spans="2:3" ht="12.8" customHeight="1" x14ac:dyDescent="0.3">
      <c r="B131" s="25"/>
      <c r="C131" s="25"/>
    </row>
  </sheetData>
  <mergeCells count="88">
    <mergeCell ref="B41:C41"/>
    <mergeCell ref="B112:C112"/>
    <mergeCell ref="B109:C109"/>
    <mergeCell ref="B110:C110"/>
    <mergeCell ref="B90:C90"/>
    <mergeCell ref="B91:C91"/>
    <mergeCell ref="B99:C99"/>
    <mergeCell ref="B100:C100"/>
    <mergeCell ref="B86:C86"/>
    <mergeCell ref="B87:C87"/>
    <mergeCell ref="B81:C81"/>
    <mergeCell ref="B82:C82"/>
    <mergeCell ref="B83:C83"/>
    <mergeCell ref="B84:C84"/>
    <mergeCell ref="B85:C85"/>
    <mergeCell ref="B52:C52"/>
    <mergeCell ref="A1:F1"/>
    <mergeCell ref="A7:F7"/>
    <mergeCell ref="A12:F12"/>
    <mergeCell ref="A11:F11"/>
    <mergeCell ref="A17:F17"/>
    <mergeCell ref="A18:F18"/>
    <mergeCell ref="B78:C78"/>
    <mergeCell ref="B79:C79"/>
    <mergeCell ref="B80:C80"/>
    <mergeCell ref="B39:C39"/>
    <mergeCell ref="B40:C40"/>
    <mergeCell ref="B37:C37"/>
    <mergeCell ref="B42:C42"/>
    <mergeCell ref="B43:C43"/>
    <mergeCell ref="B44:C44"/>
    <mergeCell ref="B46:C46"/>
    <mergeCell ref="B48:C48"/>
    <mergeCell ref="B47:C47"/>
    <mergeCell ref="B49:C49"/>
    <mergeCell ref="B50:C50"/>
    <mergeCell ref="B51:C51"/>
    <mergeCell ref="B53:C53"/>
    <mergeCell ref="B54:C54"/>
    <mergeCell ref="B55:C55"/>
    <mergeCell ref="B56:C56"/>
    <mergeCell ref="B57:C57"/>
    <mergeCell ref="B58:C58"/>
    <mergeCell ref="B59:C59"/>
    <mergeCell ref="B60:C60"/>
    <mergeCell ref="B61:C61"/>
    <mergeCell ref="B62:C62"/>
    <mergeCell ref="B63:C63"/>
    <mergeCell ref="B93:C93"/>
    <mergeCell ref="B94:C94"/>
    <mergeCell ref="B64:C64"/>
    <mergeCell ref="B65:C65"/>
    <mergeCell ref="B71:C71"/>
    <mergeCell ref="B72:C72"/>
    <mergeCell ref="B66:C66"/>
    <mergeCell ref="B67:C67"/>
    <mergeCell ref="B68:C68"/>
    <mergeCell ref="B69:C69"/>
    <mergeCell ref="B70:C70"/>
    <mergeCell ref="B73:C73"/>
    <mergeCell ref="B74:C74"/>
    <mergeCell ref="B75:C75"/>
    <mergeCell ref="B76:C76"/>
    <mergeCell ref="B77:C77"/>
    <mergeCell ref="C23:D23"/>
    <mergeCell ref="B106:C106"/>
    <mergeCell ref="B107:C107"/>
    <mergeCell ref="B108:C108"/>
    <mergeCell ref="B101:C101"/>
    <mergeCell ref="B102:C102"/>
    <mergeCell ref="B103:C103"/>
    <mergeCell ref="B104:C104"/>
    <mergeCell ref="B105:C105"/>
    <mergeCell ref="B96:C96"/>
    <mergeCell ref="B97:C97"/>
    <mergeCell ref="B98:C98"/>
    <mergeCell ref="B88:C88"/>
    <mergeCell ref="B89:C89"/>
    <mergeCell ref="B95:C95"/>
    <mergeCell ref="E116:F116"/>
    <mergeCell ref="E120:F120"/>
    <mergeCell ref="E121:F121"/>
    <mergeCell ref="E117:F117"/>
    <mergeCell ref="B92:C92"/>
    <mergeCell ref="A116:C116"/>
    <mergeCell ref="A117:C117"/>
    <mergeCell ref="A120:C120"/>
    <mergeCell ref="A121:C121"/>
  </mergeCells>
  <pageMargins left="0.69791668653488159" right="0.69791668653488159" top="0.75" bottom="0.75" header="0.2916666567325592" footer="0.2916666567325592"/>
  <pageSetup paperSize="9" scale="88" orientation="portrait" useFirstPageNumber="1" r:id="rId1"/>
  <rowBreaks count="1" manualBreakCount="1">
    <brk id="65" max="2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opLeftCell="A13" workbookViewId="0">
      <selection activeCell="C52" sqref="C52:F52"/>
    </sheetView>
  </sheetViews>
  <sheetFormatPr defaultRowHeight="14" x14ac:dyDescent="0.3"/>
  <cols>
    <col min="1" max="1" width="5.3984375" style="67" customWidth="1"/>
    <col min="2" max="2" width="1.59765625" style="67" hidden="1" customWidth="1"/>
    <col min="3" max="3" width="30.09765625" style="114" customWidth="1"/>
    <col min="4" max="4" width="18.296875" style="114" customWidth="1"/>
    <col min="5" max="5" width="9.09765625" style="114" hidden="1" customWidth="1"/>
    <col min="6" max="6" width="8.69921875" style="114" customWidth="1"/>
    <col min="7" max="7" width="10.09765625" style="67" customWidth="1"/>
    <col min="8" max="8" width="15.19921875" style="67" customWidth="1"/>
    <col min="9" max="9" width="16" style="67" customWidth="1"/>
  </cols>
  <sheetData>
    <row r="1" spans="1:9" x14ac:dyDescent="0.3">
      <c r="G1" s="68"/>
      <c r="H1" s="68"/>
    </row>
    <row r="2" spans="1:9" ht="15.05" x14ac:dyDescent="0.3">
      <c r="D2" s="209"/>
      <c r="G2" s="69" t="s">
        <v>147</v>
      </c>
      <c r="H2" s="70"/>
      <c r="I2" s="70"/>
    </row>
    <row r="3" spans="1:9" ht="15.05" x14ac:dyDescent="0.3">
      <c r="G3" s="69" t="s">
        <v>1</v>
      </c>
      <c r="H3" s="70"/>
      <c r="I3" s="70"/>
    </row>
    <row r="5" spans="1:9" ht="15.05" x14ac:dyDescent="0.3">
      <c r="A5" s="71" t="s">
        <v>148</v>
      </c>
      <c r="B5" s="72"/>
      <c r="C5" s="72"/>
      <c r="D5" s="72"/>
      <c r="E5" s="72"/>
      <c r="F5" s="72"/>
      <c r="G5" s="72"/>
      <c r="H5" s="72"/>
      <c r="I5" s="72"/>
    </row>
    <row r="6" spans="1:9" ht="15.05" x14ac:dyDescent="0.3">
      <c r="A6" s="71" t="s">
        <v>149</v>
      </c>
      <c r="B6" s="72"/>
      <c r="C6" s="72"/>
      <c r="D6" s="72"/>
      <c r="E6" s="72"/>
      <c r="F6" s="72"/>
      <c r="G6" s="72"/>
      <c r="H6" s="72"/>
      <c r="I6" s="72"/>
    </row>
    <row r="7" spans="1:9" ht="15.05" x14ac:dyDescent="0.3">
      <c r="A7" s="73" t="s">
        <v>5</v>
      </c>
      <c r="B7" s="74"/>
      <c r="C7" s="74"/>
      <c r="D7" s="74"/>
      <c r="E7" s="74"/>
      <c r="F7" s="74"/>
      <c r="G7" s="74"/>
      <c r="H7" s="74"/>
      <c r="I7" s="74"/>
    </row>
    <row r="8" spans="1:9" x14ac:dyDescent="0.3">
      <c r="A8" s="75" t="s">
        <v>6</v>
      </c>
      <c r="B8" s="76"/>
      <c r="C8" s="76"/>
      <c r="D8" s="76"/>
      <c r="E8" s="76"/>
      <c r="F8" s="76"/>
      <c r="G8" s="76"/>
      <c r="H8" s="76"/>
      <c r="I8" s="76"/>
    </row>
    <row r="9" spans="1:9" ht="15.05" x14ac:dyDescent="0.3">
      <c r="A9" s="77" t="s">
        <v>143</v>
      </c>
      <c r="B9" s="78"/>
      <c r="C9" s="78"/>
      <c r="D9" s="78"/>
      <c r="E9" s="78"/>
      <c r="F9" s="78"/>
      <c r="G9" s="78"/>
      <c r="H9" s="78"/>
      <c r="I9" s="78"/>
    </row>
    <row r="10" spans="1:9" x14ac:dyDescent="0.3">
      <c r="A10" s="75" t="s">
        <v>150</v>
      </c>
      <c r="B10" s="76"/>
      <c r="C10" s="76"/>
      <c r="D10" s="76"/>
      <c r="E10" s="76"/>
      <c r="F10" s="76"/>
      <c r="G10" s="76"/>
      <c r="H10" s="76"/>
      <c r="I10" s="76"/>
    </row>
    <row r="11" spans="1:9" x14ac:dyDescent="0.3">
      <c r="A11" s="79"/>
      <c r="B11" s="72"/>
      <c r="C11" s="72"/>
      <c r="D11" s="72"/>
      <c r="E11" s="72"/>
      <c r="F11" s="72"/>
      <c r="G11" s="72"/>
      <c r="H11" s="72"/>
      <c r="I11" s="72"/>
    </row>
    <row r="12" spans="1:9" x14ac:dyDescent="0.3">
      <c r="A12" s="80"/>
      <c r="B12" s="81"/>
      <c r="C12" s="81"/>
      <c r="D12" s="81"/>
      <c r="E12" s="81"/>
      <c r="F12" s="81"/>
      <c r="G12" s="81"/>
      <c r="H12" s="81"/>
      <c r="I12" s="81"/>
    </row>
    <row r="13" spans="1:9" x14ac:dyDescent="0.3">
      <c r="A13" s="82" t="s">
        <v>151</v>
      </c>
      <c r="B13" s="83"/>
      <c r="C13" s="83"/>
      <c r="D13" s="83"/>
      <c r="E13" s="83"/>
      <c r="F13" s="83"/>
      <c r="G13" s="83"/>
      <c r="H13" s="83"/>
      <c r="I13" s="83"/>
    </row>
    <row r="14" spans="1:9" x14ac:dyDescent="0.3">
      <c r="A14" s="84"/>
      <c r="B14" s="81"/>
      <c r="C14" s="81"/>
      <c r="D14" s="81"/>
      <c r="E14" s="81"/>
      <c r="F14" s="81"/>
      <c r="G14" s="81"/>
      <c r="H14" s="81"/>
      <c r="I14" s="81"/>
    </row>
    <row r="15" spans="1:9" x14ac:dyDescent="0.3">
      <c r="A15" s="85" t="s">
        <v>152</v>
      </c>
      <c r="B15" s="85"/>
      <c r="C15" s="85"/>
      <c r="D15" s="210" t="s">
        <v>153</v>
      </c>
      <c r="E15" s="210"/>
      <c r="F15" s="210"/>
      <c r="G15" s="86" t="s">
        <v>9</v>
      </c>
      <c r="H15" s="86"/>
      <c r="I15" s="86"/>
    </row>
    <row r="16" spans="1:9" x14ac:dyDescent="0.3">
      <c r="A16" s="87"/>
      <c r="B16" s="69"/>
      <c r="C16" s="211"/>
      <c r="D16" s="211"/>
      <c r="E16" s="211"/>
      <c r="F16" s="211"/>
      <c r="G16" s="69"/>
      <c r="H16" s="69"/>
      <c r="I16" s="69"/>
    </row>
    <row r="17" spans="1:9" x14ac:dyDescent="0.3">
      <c r="A17" s="84" t="s">
        <v>154</v>
      </c>
      <c r="B17" s="81"/>
      <c r="C17" s="81"/>
      <c r="D17" s="81"/>
      <c r="E17" s="81"/>
      <c r="F17" s="81"/>
      <c r="G17" s="81"/>
      <c r="H17" s="81"/>
      <c r="I17" s="81"/>
    </row>
    <row r="18" spans="1:9" x14ac:dyDescent="0.3">
      <c r="A18" s="84" t="s">
        <v>11</v>
      </c>
      <c r="B18" s="81"/>
      <c r="C18" s="81"/>
      <c r="D18" s="81"/>
      <c r="E18" s="81"/>
      <c r="F18" s="81"/>
      <c r="G18" s="81"/>
      <c r="H18" s="81"/>
      <c r="I18" s="81"/>
    </row>
    <row r="19" spans="1:9" x14ac:dyDescent="0.3">
      <c r="A19" s="88" t="s">
        <v>12</v>
      </c>
      <c r="B19" s="81"/>
      <c r="C19" s="81"/>
      <c r="D19" s="81"/>
      <c r="E19" s="81"/>
      <c r="F19" s="81"/>
      <c r="G19" s="81"/>
      <c r="H19" s="81"/>
      <c r="I19" s="81"/>
    </row>
    <row r="20" spans="1:9" ht="45.15" x14ac:dyDescent="0.3">
      <c r="A20" s="89" t="s">
        <v>14</v>
      </c>
      <c r="B20" s="90"/>
      <c r="C20" s="89" t="s">
        <v>15</v>
      </c>
      <c r="D20" s="91"/>
      <c r="E20" s="91"/>
      <c r="F20" s="92"/>
      <c r="G20" s="93" t="s">
        <v>155</v>
      </c>
      <c r="H20" s="93" t="s">
        <v>156</v>
      </c>
      <c r="I20" s="93" t="s">
        <v>157</v>
      </c>
    </row>
    <row r="21" spans="1:9" ht="15.05" x14ac:dyDescent="0.3">
      <c r="A21" s="94" t="s">
        <v>19</v>
      </c>
      <c r="B21" s="95" t="s">
        <v>158</v>
      </c>
      <c r="C21" s="96" t="s">
        <v>158</v>
      </c>
      <c r="D21" s="108"/>
      <c r="E21" s="108"/>
      <c r="F21" s="109"/>
      <c r="G21" s="97"/>
      <c r="H21" s="98">
        <f>SUM(H22,H27,H28)</f>
        <v>802948.41999999993</v>
      </c>
      <c r="I21" s="98">
        <f>SUM(I22,I27,I28)</f>
        <v>699462.6399999999</v>
      </c>
    </row>
    <row r="22" spans="1:9" ht="15.05" x14ac:dyDescent="0.3">
      <c r="A22" s="99" t="s">
        <v>21</v>
      </c>
      <c r="B22" s="100" t="s">
        <v>159</v>
      </c>
      <c r="C22" s="101" t="s">
        <v>159</v>
      </c>
      <c r="D22" s="102"/>
      <c r="E22" s="102"/>
      <c r="F22" s="103"/>
      <c r="G22" s="104"/>
      <c r="H22" s="105">
        <f>SUM(H23:H26)</f>
        <v>792679.42999999993</v>
      </c>
      <c r="I22" s="105">
        <f>SUM(I23:I26)</f>
        <v>689834.2</v>
      </c>
    </row>
    <row r="23" spans="1:9" ht="15.05" x14ac:dyDescent="0.3">
      <c r="A23" s="99" t="s">
        <v>160</v>
      </c>
      <c r="B23" s="100" t="s">
        <v>88</v>
      </c>
      <c r="C23" s="101" t="s">
        <v>88</v>
      </c>
      <c r="D23" s="102"/>
      <c r="E23" s="102"/>
      <c r="F23" s="103"/>
      <c r="G23" s="104"/>
      <c r="H23" s="105">
        <v>522759.73</v>
      </c>
      <c r="I23" s="105">
        <v>459901.55</v>
      </c>
    </row>
    <row r="24" spans="1:9" ht="15.05" x14ac:dyDescent="0.3">
      <c r="A24" s="99" t="s">
        <v>161</v>
      </c>
      <c r="B24" s="106" t="s">
        <v>162</v>
      </c>
      <c r="C24" s="107" t="s">
        <v>162</v>
      </c>
      <c r="D24" s="91"/>
      <c r="E24" s="91"/>
      <c r="F24" s="92"/>
      <c r="G24" s="104"/>
      <c r="H24" s="105">
        <v>260489.18</v>
      </c>
      <c r="I24" s="105">
        <v>220410.5</v>
      </c>
    </row>
    <row r="25" spans="1:9" ht="15.05" x14ac:dyDescent="0.3">
      <c r="A25" s="99" t="s">
        <v>163</v>
      </c>
      <c r="B25" s="100" t="s">
        <v>164</v>
      </c>
      <c r="C25" s="107" t="s">
        <v>164</v>
      </c>
      <c r="D25" s="91"/>
      <c r="E25" s="91"/>
      <c r="F25" s="92"/>
      <c r="G25" s="104"/>
      <c r="H25" s="105">
        <v>7234.34</v>
      </c>
      <c r="I25" s="105">
        <v>8920.94</v>
      </c>
    </row>
    <row r="26" spans="1:9" ht="15.05" x14ac:dyDescent="0.3">
      <c r="A26" s="99" t="s">
        <v>165</v>
      </c>
      <c r="B26" s="106" t="s">
        <v>166</v>
      </c>
      <c r="C26" s="107" t="s">
        <v>166</v>
      </c>
      <c r="D26" s="91"/>
      <c r="E26" s="91"/>
      <c r="F26" s="92"/>
      <c r="G26" s="104"/>
      <c r="H26" s="105">
        <v>2196.1799999999998</v>
      </c>
      <c r="I26" s="105">
        <v>601.21</v>
      </c>
    </row>
    <row r="27" spans="1:9" ht="15.05" x14ac:dyDescent="0.3">
      <c r="A27" s="99" t="s">
        <v>33</v>
      </c>
      <c r="B27" s="100" t="s">
        <v>167</v>
      </c>
      <c r="C27" s="107" t="s">
        <v>167</v>
      </c>
      <c r="D27" s="91"/>
      <c r="E27" s="91"/>
      <c r="F27" s="92"/>
      <c r="G27" s="104"/>
      <c r="H27" s="105"/>
      <c r="I27" s="105"/>
    </row>
    <row r="28" spans="1:9" ht="15.05" x14ac:dyDescent="0.3">
      <c r="A28" s="99" t="s">
        <v>53</v>
      </c>
      <c r="B28" s="100" t="s">
        <v>168</v>
      </c>
      <c r="C28" s="107" t="s">
        <v>168</v>
      </c>
      <c r="D28" s="91"/>
      <c r="E28" s="91"/>
      <c r="F28" s="92"/>
      <c r="G28" s="104"/>
      <c r="H28" s="105">
        <f>SUM(H29:H30)</f>
        <v>10268.99</v>
      </c>
      <c r="I28" s="105">
        <f>SUM(I29:I30)</f>
        <v>9628.44</v>
      </c>
    </row>
    <row r="29" spans="1:9" ht="15.05" x14ac:dyDescent="0.3">
      <c r="A29" s="99" t="s">
        <v>169</v>
      </c>
      <c r="B29" s="106" t="s">
        <v>170</v>
      </c>
      <c r="C29" s="107" t="s">
        <v>170</v>
      </c>
      <c r="D29" s="91"/>
      <c r="E29" s="91"/>
      <c r="F29" s="92"/>
      <c r="G29" s="104"/>
      <c r="H29" s="105">
        <v>10268.99</v>
      </c>
      <c r="I29" s="105">
        <v>9628.44</v>
      </c>
    </row>
    <row r="30" spans="1:9" ht="15.05" x14ac:dyDescent="0.3">
      <c r="A30" s="99" t="s">
        <v>171</v>
      </c>
      <c r="B30" s="106" t="s">
        <v>172</v>
      </c>
      <c r="C30" s="107" t="s">
        <v>172</v>
      </c>
      <c r="D30" s="91"/>
      <c r="E30" s="91"/>
      <c r="F30" s="92"/>
      <c r="G30" s="104"/>
      <c r="H30" s="105"/>
      <c r="I30" s="105"/>
    </row>
    <row r="31" spans="1:9" ht="15.05" x14ac:dyDescent="0.3">
      <c r="A31" s="94" t="s">
        <v>59</v>
      </c>
      <c r="B31" s="95" t="s">
        <v>173</v>
      </c>
      <c r="C31" s="96" t="s">
        <v>173</v>
      </c>
      <c r="D31" s="108"/>
      <c r="E31" s="108"/>
      <c r="F31" s="109"/>
      <c r="G31" s="97"/>
      <c r="H31" s="98">
        <f>SUM(H32:H45)</f>
        <v>802738.24</v>
      </c>
      <c r="I31" s="98">
        <f>SUM(I32:I45)</f>
        <v>699406.34999999986</v>
      </c>
    </row>
    <row r="32" spans="1:9" ht="15.05" x14ac:dyDescent="0.3">
      <c r="A32" s="99" t="s">
        <v>21</v>
      </c>
      <c r="B32" s="100" t="s">
        <v>174</v>
      </c>
      <c r="C32" s="107" t="s">
        <v>175</v>
      </c>
      <c r="D32" s="91"/>
      <c r="E32" s="91"/>
      <c r="F32" s="92"/>
      <c r="G32" s="104"/>
      <c r="H32" s="105">
        <v>650369.96</v>
      </c>
      <c r="I32" s="105">
        <v>568356.97</v>
      </c>
    </row>
    <row r="33" spans="1:9" ht="15.05" x14ac:dyDescent="0.3">
      <c r="A33" s="99" t="s">
        <v>33</v>
      </c>
      <c r="B33" s="100" t="s">
        <v>176</v>
      </c>
      <c r="C33" s="107" t="s">
        <v>177</v>
      </c>
      <c r="D33" s="91"/>
      <c r="E33" s="91"/>
      <c r="F33" s="92"/>
      <c r="G33" s="104"/>
      <c r="H33" s="105">
        <v>26208.78</v>
      </c>
      <c r="I33" s="105">
        <v>26589.69</v>
      </c>
    </row>
    <row r="34" spans="1:9" ht="15.05" x14ac:dyDescent="0.3">
      <c r="A34" s="99" t="s">
        <v>53</v>
      </c>
      <c r="B34" s="100" t="s">
        <v>178</v>
      </c>
      <c r="C34" s="107" t="s">
        <v>179</v>
      </c>
      <c r="D34" s="91"/>
      <c r="E34" s="91"/>
      <c r="F34" s="92"/>
      <c r="G34" s="104"/>
      <c r="H34" s="105">
        <v>47219.89</v>
      </c>
      <c r="I34" s="105">
        <v>26477.05</v>
      </c>
    </row>
    <row r="35" spans="1:9" ht="15.05" x14ac:dyDescent="0.3">
      <c r="A35" s="99" t="s">
        <v>55</v>
      </c>
      <c r="B35" s="100" t="s">
        <v>180</v>
      </c>
      <c r="C35" s="101" t="s">
        <v>181</v>
      </c>
      <c r="D35" s="91"/>
      <c r="E35" s="91"/>
      <c r="F35" s="92"/>
      <c r="G35" s="104"/>
      <c r="H35" s="105"/>
      <c r="I35" s="105"/>
    </row>
    <row r="36" spans="1:9" ht="15.05" x14ac:dyDescent="0.3">
      <c r="A36" s="99" t="s">
        <v>57</v>
      </c>
      <c r="B36" s="100" t="s">
        <v>182</v>
      </c>
      <c r="C36" s="101" t="s">
        <v>183</v>
      </c>
      <c r="D36" s="91"/>
      <c r="E36" s="91"/>
      <c r="F36" s="92"/>
      <c r="G36" s="104"/>
      <c r="H36" s="105">
        <v>16356.13</v>
      </c>
      <c r="I36" s="105">
        <v>15629.19</v>
      </c>
    </row>
    <row r="37" spans="1:9" ht="15.05" x14ac:dyDescent="0.3">
      <c r="A37" s="99" t="s">
        <v>184</v>
      </c>
      <c r="B37" s="100" t="s">
        <v>185</v>
      </c>
      <c r="C37" s="101" t="s">
        <v>186</v>
      </c>
      <c r="D37" s="91"/>
      <c r="E37" s="91"/>
      <c r="F37" s="92"/>
      <c r="G37" s="104"/>
      <c r="H37" s="105">
        <v>293.58</v>
      </c>
      <c r="I37" s="105">
        <v>1029.5</v>
      </c>
    </row>
    <row r="38" spans="1:9" ht="15.05" x14ac:dyDescent="0.3">
      <c r="A38" s="99" t="s">
        <v>187</v>
      </c>
      <c r="B38" s="100" t="s">
        <v>188</v>
      </c>
      <c r="C38" s="101" t="s">
        <v>189</v>
      </c>
      <c r="D38" s="91"/>
      <c r="E38" s="91"/>
      <c r="F38" s="92"/>
      <c r="G38" s="104"/>
      <c r="H38" s="105"/>
      <c r="I38" s="105"/>
    </row>
    <row r="39" spans="1:9" ht="15.05" x14ac:dyDescent="0.3">
      <c r="A39" s="99" t="s">
        <v>190</v>
      </c>
      <c r="B39" s="100" t="s">
        <v>191</v>
      </c>
      <c r="C39" s="107" t="s">
        <v>191</v>
      </c>
      <c r="D39" s="91"/>
      <c r="E39" s="91"/>
      <c r="F39" s="92"/>
      <c r="G39" s="104"/>
      <c r="H39" s="105"/>
      <c r="I39" s="105"/>
    </row>
    <row r="40" spans="1:9" ht="15.05" x14ac:dyDescent="0.3">
      <c r="A40" s="99" t="s">
        <v>192</v>
      </c>
      <c r="B40" s="100" t="s">
        <v>193</v>
      </c>
      <c r="C40" s="101" t="s">
        <v>193</v>
      </c>
      <c r="D40" s="91"/>
      <c r="E40" s="91"/>
      <c r="F40" s="92"/>
      <c r="G40" s="104"/>
      <c r="H40" s="105">
        <v>14320.73</v>
      </c>
      <c r="I40" s="105">
        <v>6033.06</v>
      </c>
    </row>
    <row r="41" spans="1:9" ht="15.05" x14ac:dyDescent="0.3">
      <c r="A41" s="99" t="s">
        <v>194</v>
      </c>
      <c r="B41" s="100" t="s">
        <v>195</v>
      </c>
      <c r="C41" s="107" t="s">
        <v>196</v>
      </c>
      <c r="D41" s="91"/>
      <c r="E41" s="91"/>
      <c r="F41" s="92"/>
      <c r="G41" s="104"/>
      <c r="H41" s="105">
        <v>23654.53</v>
      </c>
      <c r="I41" s="105">
        <v>23538.85</v>
      </c>
    </row>
    <row r="42" spans="1:9" ht="15.05" x14ac:dyDescent="0.3">
      <c r="A42" s="99" t="s">
        <v>197</v>
      </c>
      <c r="B42" s="100" t="s">
        <v>198</v>
      </c>
      <c r="C42" s="107" t="s">
        <v>199</v>
      </c>
      <c r="D42" s="91"/>
      <c r="E42" s="91"/>
      <c r="F42" s="92"/>
      <c r="G42" s="104"/>
      <c r="H42" s="105"/>
      <c r="I42" s="105"/>
    </row>
    <row r="43" spans="1:9" ht="15.05" x14ac:dyDescent="0.3">
      <c r="A43" s="99" t="s">
        <v>200</v>
      </c>
      <c r="B43" s="100" t="s">
        <v>201</v>
      </c>
      <c r="C43" s="107" t="s">
        <v>202</v>
      </c>
      <c r="D43" s="91"/>
      <c r="E43" s="91"/>
      <c r="F43" s="92"/>
      <c r="G43" s="104"/>
      <c r="H43" s="105"/>
      <c r="I43" s="105"/>
    </row>
    <row r="44" spans="1:9" ht="15.05" x14ac:dyDescent="0.3">
      <c r="A44" s="99" t="s">
        <v>203</v>
      </c>
      <c r="B44" s="100" t="s">
        <v>204</v>
      </c>
      <c r="C44" s="107" t="s">
        <v>205</v>
      </c>
      <c r="D44" s="91"/>
      <c r="E44" s="91"/>
      <c r="F44" s="92"/>
      <c r="G44" s="104"/>
      <c r="H44" s="105">
        <v>9349.08</v>
      </c>
      <c r="I44" s="105">
        <v>18375.689999999999</v>
      </c>
    </row>
    <row r="45" spans="1:9" ht="15.05" x14ac:dyDescent="0.3">
      <c r="A45" s="99" t="s">
        <v>206</v>
      </c>
      <c r="B45" s="100" t="s">
        <v>207</v>
      </c>
      <c r="C45" s="101" t="s">
        <v>208</v>
      </c>
      <c r="D45" s="91"/>
      <c r="E45" s="91"/>
      <c r="F45" s="92"/>
      <c r="G45" s="104"/>
      <c r="H45" s="105">
        <v>14965.56</v>
      </c>
      <c r="I45" s="105">
        <v>13376.35</v>
      </c>
    </row>
    <row r="46" spans="1:9" ht="15.05" x14ac:dyDescent="0.3">
      <c r="A46" s="110" t="s">
        <v>61</v>
      </c>
      <c r="B46" s="111" t="s">
        <v>209</v>
      </c>
      <c r="C46" s="113" t="s">
        <v>209</v>
      </c>
      <c r="D46" s="108"/>
      <c r="E46" s="108"/>
      <c r="F46" s="109"/>
      <c r="G46" s="97"/>
      <c r="H46" s="98">
        <f>H21-H31</f>
        <v>210.17999999993481</v>
      </c>
      <c r="I46" s="98">
        <f>I21-I31</f>
        <v>56.290000000037253</v>
      </c>
    </row>
    <row r="47" spans="1:9" ht="15.05" x14ac:dyDescent="0.3">
      <c r="A47" s="110" t="s">
        <v>86</v>
      </c>
      <c r="B47" s="95" t="s">
        <v>210</v>
      </c>
      <c r="C47" s="96" t="s">
        <v>210</v>
      </c>
      <c r="D47" s="108"/>
      <c r="E47" s="108"/>
      <c r="F47" s="109"/>
      <c r="G47" s="97"/>
      <c r="H47" s="98">
        <f>H48-H49-H50</f>
        <v>123.36</v>
      </c>
      <c r="I47" s="98">
        <f>I48-I49-I50</f>
        <v>123.36</v>
      </c>
    </row>
    <row r="48" spans="1:9" ht="15.05" x14ac:dyDescent="0.3">
      <c r="A48" s="112" t="s">
        <v>211</v>
      </c>
      <c r="B48" s="100" t="s">
        <v>212</v>
      </c>
      <c r="C48" s="101" t="s">
        <v>213</v>
      </c>
      <c r="D48" s="91"/>
      <c r="E48" s="91"/>
      <c r="F48" s="92"/>
      <c r="G48" s="104"/>
      <c r="H48" s="105">
        <v>123.36</v>
      </c>
      <c r="I48" s="105">
        <v>123.36</v>
      </c>
    </row>
    <row r="49" spans="1:9" ht="15.05" x14ac:dyDescent="0.3">
      <c r="A49" s="112" t="s">
        <v>33</v>
      </c>
      <c r="B49" s="100" t="s">
        <v>214</v>
      </c>
      <c r="C49" s="101" t="s">
        <v>214</v>
      </c>
      <c r="D49" s="91"/>
      <c r="E49" s="91"/>
      <c r="F49" s="92"/>
      <c r="G49" s="104"/>
      <c r="H49" s="105"/>
      <c r="I49" s="105"/>
    </row>
    <row r="50" spans="1:9" ht="15.05" x14ac:dyDescent="0.3">
      <c r="A50" s="112" t="s">
        <v>215</v>
      </c>
      <c r="B50" s="100" t="s">
        <v>216</v>
      </c>
      <c r="C50" s="101" t="s">
        <v>217</v>
      </c>
      <c r="D50" s="91"/>
      <c r="E50" s="91"/>
      <c r="F50" s="92"/>
      <c r="G50" s="104"/>
      <c r="H50" s="105"/>
      <c r="I50" s="105"/>
    </row>
    <row r="51" spans="1:9" ht="15.05" x14ac:dyDescent="0.3">
      <c r="A51" s="110" t="s">
        <v>93</v>
      </c>
      <c r="B51" s="111" t="s">
        <v>218</v>
      </c>
      <c r="C51" s="113" t="s">
        <v>218</v>
      </c>
      <c r="D51" s="108"/>
      <c r="E51" s="108"/>
      <c r="F51" s="109"/>
      <c r="G51" s="97"/>
      <c r="H51" s="98"/>
      <c r="I51" s="98"/>
    </row>
    <row r="52" spans="1:9" ht="33.35" customHeight="1" x14ac:dyDescent="0.3">
      <c r="A52" s="110" t="s">
        <v>120</v>
      </c>
      <c r="B52" s="111" t="s">
        <v>219</v>
      </c>
      <c r="C52" s="113" t="s">
        <v>219</v>
      </c>
      <c r="D52" s="108"/>
      <c r="E52" s="108"/>
      <c r="F52" s="109"/>
      <c r="G52" s="97"/>
      <c r="H52" s="98"/>
      <c r="I52" s="98"/>
    </row>
    <row r="53" spans="1:9" ht="15.05" x14ac:dyDescent="0.3">
      <c r="A53" s="110" t="s">
        <v>132</v>
      </c>
      <c r="B53" s="111" t="s">
        <v>220</v>
      </c>
      <c r="C53" s="113" t="s">
        <v>220</v>
      </c>
      <c r="D53" s="108"/>
      <c r="E53" s="108"/>
      <c r="F53" s="109"/>
      <c r="G53" s="97"/>
      <c r="H53" s="98"/>
      <c r="I53" s="98"/>
    </row>
    <row r="54" spans="1:9" ht="15.05" x14ac:dyDescent="0.3">
      <c r="A54" s="110" t="s">
        <v>221</v>
      </c>
      <c r="B54" s="95" t="s">
        <v>222</v>
      </c>
      <c r="C54" s="96" t="s">
        <v>222</v>
      </c>
      <c r="D54" s="108"/>
      <c r="E54" s="108"/>
      <c r="F54" s="109"/>
      <c r="G54" s="97"/>
      <c r="H54" s="98">
        <f>SUM(H46,H47,H51,H52,H53)</f>
        <v>333.53999999993482</v>
      </c>
      <c r="I54" s="98">
        <f>SUM(I46,I47,I51,I52,I53)</f>
        <v>179.65000000003727</v>
      </c>
    </row>
    <row r="55" spans="1:9" ht="15.05" x14ac:dyDescent="0.3">
      <c r="A55" s="110" t="s">
        <v>21</v>
      </c>
      <c r="B55" s="95" t="s">
        <v>223</v>
      </c>
      <c r="C55" s="96" t="s">
        <v>223</v>
      </c>
      <c r="D55" s="108"/>
      <c r="E55" s="108"/>
      <c r="F55" s="109"/>
      <c r="G55" s="97"/>
      <c r="H55" s="98"/>
      <c r="I55" s="98"/>
    </row>
    <row r="56" spans="1:9" ht="15.05" x14ac:dyDescent="0.3">
      <c r="A56" s="110" t="s">
        <v>224</v>
      </c>
      <c r="B56" s="111" t="s">
        <v>225</v>
      </c>
      <c r="C56" s="113" t="s">
        <v>225</v>
      </c>
      <c r="D56" s="108"/>
      <c r="E56" s="108"/>
      <c r="F56" s="109"/>
      <c r="G56" s="97"/>
      <c r="H56" s="98">
        <f>SUM(H54,H55)</f>
        <v>333.53999999993482</v>
      </c>
      <c r="I56" s="98">
        <f>SUM(I54,I55)</f>
        <v>179.65000000003727</v>
      </c>
    </row>
    <row r="57" spans="1:9" ht="15.05" x14ac:dyDescent="0.3">
      <c r="A57" s="112" t="s">
        <v>21</v>
      </c>
      <c r="B57" s="100" t="s">
        <v>226</v>
      </c>
      <c r="C57" s="101" t="s">
        <v>226</v>
      </c>
      <c r="D57" s="91"/>
      <c r="E57" s="91"/>
      <c r="F57" s="92"/>
      <c r="G57" s="104"/>
      <c r="H57" s="105"/>
      <c r="I57" s="105"/>
    </row>
    <row r="58" spans="1:9" ht="15.05" x14ac:dyDescent="0.3">
      <c r="A58" s="112" t="s">
        <v>33</v>
      </c>
      <c r="B58" s="100" t="s">
        <v>227</v>
      </c>
      <c r="C58" s="101" t="s">
        <v>227</v>
      </c>
      <c r="D58" s="91"/>
      <c r="E58" s="91"/>
      <c r="F58" s="92"/>
      <c r="G58" s="104"/>
      <c r="H58" s="105"/>
      <c r="I58" s="105"/>
    </row>
    <row r="59" spans="1:9" x14ac:dyDescent="0.3">
      <c r="A59" s="114"/>
      <c r="B59" s="114"/>
      <c r="G59" s="115"/>
      <c r="H59" s="115"/>
      <c r="I59" s="115"/>
    </row>
    <row r="60" spans="1:9" ht="15.05" x14ac:dyDescent="0.3">
      <c r="A60" s="116" t="s">
        <v>145</v>
      </c>
      <c r="B60" s="116"/>
      <c r="C60" s="116"/>
      <c r="D60" s="116"/>
      <c r="E60" s="116"/>
      <c r="F60" s="116"/>
      <c r="G60" s="117"/>
      <c r="H60" s="77" t="s">
        <v>146</v>
      </c>
      <c r="I60" s="77"/>
    </row>
    <row r="61" spans="1:9" x14ac:dyDescent="0.3">
      <c r="A61" s="118" t="s">
        <v>228</v>
      </c>
      <c r="B61" s="118"/>
      <c r="C61" s="118"/>
      <c r="D61" s="118"/>
      <c r="E61" s="118"/>
      <c r="F61" s="118"/>
      <c r="G61" s="119" t="s">
        <v>229</v>
      </c>
      <c r="H61" s="120" t="s">
        <v>230</v>
      </c>
      <c r="I61" s="120"/>
    </row>
    <row r="62" spans="1:9" x14ac:dyDescent="0.3">
      <c r="A62" s="121"/>
      <c r="B62" s="121"/>
      <c r="C62" s="121"/>
      <c r="D62" s="121"/>
      <c r="E62" s="121"/>
      <c r="F62" s="121"/>
      <c r="G62" s="121"/>
      <c r="H62" s="122"/>
      <c r="I62" s="122"/>
    </row>
    <row r="63" spans="1:9" ht="15.05" x14ac:dyDescent="0.3">
      <c r="A63" s="116" t="s">
        <v>140</v>
      </c>
      <c r="B63" s="116"/>
      <c r="C63" s="116"/>
      <c r="D63" s="116"/>
      <c r="E63" s="116"/>
      <c r="F63" s="116"/>
      <c r="G63" s="117"/>
      <c r="H63" s="77" t="s">
        <v>141</v>
      </c>
      <c r="I63" s="77"/>
    </row>
    <row r="64" spans="1:9" x14ac:dyDescent="0.3">
      <c r="A64" s="118" t="s">
        <v>231</v>
      </c>
      <c r="B64" s="118"/>
      <c r="C64" s="118"/>
      <c r="D64" s="118"/>
      <c r="E64" s="118"/>
      <c r="F64" s="118"/>
      <c r="G64" s="119" t="s">
        <v>232</v>
      </c>
      <c r="H64" s="120" t="s">
        <v>230</v>
      </c>
      <c r="I64" s="120"/>
    </row>
  </sheetData>
  <mergeCells count="63">
    <mergeCell ref="A64:F64"/>
    <mergeCell ref="H64:I64"/>
    <mergeCell ref="C58:F58"/>
    <mergeCell ref="A60:F60"/>
    <mergeCell ref="H60:I60"/>
    <mergeCell ref="A61:F61"/>
    <mergeCell ref="H61:I61"/>
    <mergeCell ref="A63:F63"/>
    <mergeCell ref="H63:I63"/>
    <mergeCell ref="C52:F52"/>
    <mergeCell ref="C53:F53"/>
    <mergeCell ref="C54:F54"/>
    <mergeCell ref="C55:F55"/>
    <mergeCell ref="C56:F56"/>
    <mergeCell ref="C57:F57"/>
    <mergeCell ref="C46:F46"/>
    <mergeCell ref="C47:F47"/>
    <mergeCell ref="C48:F48"/>
    <mergeCell ref="C49:F49"/>
    <mergeCell ref="C50:F50"/>
    <mergeCell ref="C51:F51"/>
    <mergeCell ref="C40:F40"/>
    <mergeCell ref="C41:F41"/>
    <mergeCell ref="C42:F42"/>
    <mergeCell ref="C43:F43"/>
    <mergeCell ref="C44:F44"/>
    <mergeCell ref="C45:F45"/>
    <mergeCell ref="C34:F34"/>
    <mergeCell ref="C35:F35"/>
    <mergeCell ref="C36:F36"/>
    <mergeCell ref="C37:F37"/>
    <mergeCell ref="C38:F38"/>
    <mergeCell ref="C39:F39"/>
    <mergeCell ref="C28:F28"/>
    <mergeCell ref="C29:F29"/>
    <mergeCell ref="C30:F30"/>
    <mergeCell ref="C31:F31"/>
    <mergeCell ref="C32:F32"/>
    <mergeCell ref="C33:F33"/>
    <mergeCell ref="C22:F22"/>
    <mergeCell ref="C23:F23"/>
    <mergeCell ref="C24:F24"/>
    <mergeCell ref="C25:F25"/>
    <mergeCell ref="C26:F26"/>
    <mergeCell ref="C27:F27"/>
    <mergeCell ref="A17:I17"/>
    <mergeCell ref="A18:I18"/>
    <mergeCell ref="A19:I19"/>
    <mergeCell ref="A20:B20"/>
    <mergeCell ref="C20:F20"/>
    <mergeCell ref="C21:F21"/>
    <mergeCell ref="A11:I11"/>
    <mergeCell ref="A12:I12"/>
    <mergeCell ref="A13:I13"/>
    <mergeCell ref="A14:I14"/>
    <mergeCell ref="A15:C15"/>
    <mergeCell ref="D15:F15"/>
    <mergeCell ref="A5:I5"/>
    <mergeCell ref="A6:I6"/>
    <mergeCell ref="A7:I7"/>
    <mergeCell ref="A8:I8"/>
    <mergeCell ref="A9:I9"/>
    <mergeCell ref="A10:I10"/>
  </mergeCells>
  <pageMargins left="0.7" right="0.7" top="0.75" bottom="0.75" header="0.3" footer="0.3"/>
  <pageSetup paperSize="9" scale="8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A79" workbookViewId="0">
      <selection activeCell="I18" sqref="I18"/>
    </sheetView>
  </sheetViews>
  <sheetFormatPr defaultRowHeight="14" x14ac:dyDescent="0.3"/>
  <cols>
    <col min="1" max="1" width="5.296875" style="125" customWidth="1"/>
    <col min="2" max="2" width="46.69921875" style="125" customWidth="1"/>
    <col min="3" max="3" width="8.796875" style="125"/>
    <col min="4" max="4" width="11" style="125" customWidth="1"/>
    <col min="5" max="5" width="11.59765625" style="125" customWidth="1"/>
    <col min="6" max="6" width="11.69921875" style="125" customWidth="1"/>
    <col min="7" max="7" width="11.19921875" style="125" customWidth="1"/>
  </cols>
  <sheetData>
    <row r="1" spans="1:7" ht="15.05" x14ac:dyDescent="0.3">
      <c r="A1" s="123" t="s">
        <v>233</v>
      </c>
      <c r="B1" s="123"/>
      <c r="C1" s="123"/>
      <c r="D1" s="123"/>
      <c r="E1" s="123"/>
      <c r="F1" s="123"/>
      <c r="G1" s="123"/>
    </row>
    <row r="2" spans="1:7" ht="15.05" x14ac:dyDescent="0.3">
      <c r="A2" s="123" t="s">
        <v>234</v>
      </c>
      <c r="B2" s="123"/>
      <c r="C2" s="123"/>
      <c r="D2" s="123"/>
      <c r="E2" s="123"/>
      <c r="F2" s="123"/>
      <c r="G2" s="123"/>
    </row>
    <row r="3" spans="1:7" ht="15.05" x14ac:dyDescent="0.3">
      <c r="A3" s="123" t="s">
        <v>235</v>
      </c>
      <c r="B3" s="123"/>
      <c r="C3" s="123"/>
      <c r="D3" s="123"/>
      <c r="E3" s="123"/>
      <c r="F3" s="123"/>
      <c r="G3" s="123"/>
    </row>
    <row r="4" spans="1:7" ht="15.05" x14ac:dyDescent="0.3">
      <c r="A4" s="124"/>
    </row>
    <row r="5" spans="1:7" ht="15.05" x14ac:dyDescent="0.3">
      <c r="A5" s="126" t="s">
        <v>236</v>
      </c>
      <c r="B5" s="126"/>
      <c r="C5" s="126"/>
      <c r="D5" s="126"/>
      <c r="E5" s="126"/>
      <c r="F5" s="126"/>
      <c r="G5" s="126"/>
    </row>
    <row r="6" spans="1:7" ht="15.05" x14ac:dyDescent="0.3">
      <c r="A6" s="127"/>
      <c r="B6" s="127"/>
      <c r="C6" s="127"/>
      <c r="D6" s="127"/>
      <c r="E6" s="127"/>
      <c r="F6" s="127"/>
      <c r="G6" s="127"/>
    </row>
    <row r="7" spans="1:7" ht="15.05" x14ac:dyDescent="0.3">
      <c r="A7" s="128" t="s">
        <v>143</v>
      </c>
      <c r="B7" s="128"/>
      <c r="C7" s="128"/>
      <c r="D7" s="128"/>
      <c r="E7" s="128"/>
      <c r="F7" s="128"/>
      <c r="G7" s="128"/>
    </row>
    <row r="8" spans="1:7" ht="17.2" x14ac:dyDescent="0.3">
      <c r="A8" s="129" t="s">
        <v>237</v>
      </c>
      <c r="B8" s="129"/>
      <c r="C8" s="129"/>
      <c r="D8" s="129"/>
      <c r="E8" s="129"/>
      <c r="F8" s="129"/>
      <c r="G8" s="129"/>
    </row>
    <row r="9" spans="1:7" ht="15.05" x14ac:dyDescent="0.3">
      <c r="A9" s="128" t="s">
        <v>5</v>
      </c>
      <c r="B9" s="128"/>
      <c r="C9" s="128"/>
      <c r="D9" s="128"/>
      <c r="E9" s="128"/>
      <c r="F9" s="128"/>
      <c r="G9" s="128"/>
    </row>
    <row r="10" spans="1:7" ht="17.2" x14ac:dyDescent="0.3">
      <c r="A10" s="129" t="s">
        <v>6</v>
      </c>
      <c r="B10" s="129"/>
      <c r="C10" s="129"/>
      <c r="D10" s="129"/>
      <c r="E10" s="129"/>
      <c r="F10" s="129"/>
      <c r="G10" s="129"/>
    </row>
    <row r="11" spans="1:7" ht="15.05" x14ac:dyDescent="0.3">
      <c r="A11" s="124"/>
    </row>
    <row r="12" spans="1:7" ht="15.05" x14ac:dyDescent="0.3">
      <c r="A12" s="126" t="s">
        <v>238</v>
      </c>
      <c r="B12" s="126"/>
      <c r="C12" s="126"/>
      <c r="D12" s="126"/>
      <c r="E12" s="126"/>
      <c r="F12" s="126"/>
      <c r="G12" s="126"/>
    </row>
    <row r="13" spans="1:7" ht="15.05" x14ac:dyDescent="0.3">
      <c r="A13" s="127"/>
      <c r="B13" s="127"/>
      <c r="C13" s="127"/>
      <c r="D13" s="127"/>
      <c r="E13" s="127"/>
      <c r="F13" s="127"/>
      <c r="G13" s="127"/>
    </row>
    <row r="14" spans="1:7" ht="15.05" x14ac:dyDescent="0.3">
      <c r="A14" s="126" t="s">
        <v>239</v>
      </c>
      <c r="B14" s="126"/>
      <c r="C14" s="126"/>
      <c r="D14" s="126"/>
      <c r="E14" s="126"/>
      <c r="F14" s="126"/>
      <c r="G14" s="126"/>
    </row>
    <row r="15" spans="1:7" ht="15.05" x14ac:dyDescent="0.3">
      <c r="A15" s="130" t="s">
        <v>240</v>
      </c>
      <c r="B15" s="130"/>
      <c r="C15" s="130"/>
      <c r="D15" s="130"/>
      <c r="E15" s="130"/>
      <c r="F15" s="130"/>
      <c r="G15" s="130"/>
    </row>
    <row r="16" spans="1:7" ht="17.2" x14ac:dyDescent="0.3">
      <c r="A16" s="131" t="s">
        <v>11</v>
      </c>
      <c r="B16" s="131"/>
      <c r="C16" s="131"/>
      <c r="D16" s="131"/>
      <c r="E16" s="131"/>
      <c r="F16" s="131"/>
      <c r="G16" s="131"/>
    </row>
    <row r="17" spans="1:7" ht="15.6" thickBot="1" x14ac:dyDescent="0.35">
      <c r="A17" s="132"/>
    </row>
    <row r="18" spans="1:7" ht="23.65" customHeight="1" thickBot="1" x14ac:dyDescent="0.35">
      <c r="A18" s="133" t="s">
        <v>14</v>
      </c>
      <c r="B18" s="134" t="s">
        <v>15</v>
      </c>
      <c r="C18" s="133" t="s">
        <v>155</v>
      </c>
      <c r="D18" s="133" t="s">
        <v>18</v>
      </c>
      <c r="E18" s="135" t="s">
        <v>241</v>
      </c>
      <c r="F18" s="136"/>
      <c r="G18" s="137" t="s">
        <v>242</v>
      </c>
    </row>
    <row r="19" spans="1:7" ht="28.5" customHeight="1" thickBot="1" x14ac:dyDescent="0.35">
      <c r="A19" s="138"/>
      <c r="B19" s="139"/>
      <c r="C19" s="138"/>
      <c r="D19" s="138"/>
      <c r="E19" s="140" t="s">
        <v>243</v>
      </c>
      <c r="F19" s="140" t="s">
        <v>244</v>
      </c>
      <c r="G19" s="141"/>
    </row>
    <row r="20" spans="1:7" ht="14.55" thickBot="1" x14ac:dyDescent="0.35">
      <c r="A20" s="142">
        <v>1</v>
      </c>
      <c r="B20" s="143">
        <v>2</v>
      </c>
      <c r="C20" s="142">
        <v>3</v>
      </c>
      <c r="D20" s="140">
        <v>4</v>
      </c>
      <c r="E20" s="140">
        <v>5</v>
      </c>
      <c r="F20" s="140">
        <v>6</v>
      </c>
      <c r="G20" s="140" t="s">
        <v>245</v>
      </c>
    </row>
    <row r="21" spans="1:7" ht="14.55" thickBot="1" x14ac:dyDescent="0.35">
      <c r="A21" s="144" t="s">
        <v>19</v>
      </c>
      <c r="B21" s="145" t="s">
        <v>20</v>
      </c>
      <c r="C21" s="146"/>
      <c r="D21" s="147">
        <f>D22+D28+D38+D39+D40</f>
        <v>990083.25999999989</v>
      </c>
      <c r="E21" s="147">
        <f>E28</f>
        <v>4947.5</v>
      </c>
      <c r="F21" s="148"/>
      <c r="G21" s="147">
        <f>D21+E21+F21</f>
        <v>995030.75999999989</v>
      </c>
    </row>
    <row r="22" spans="1:7" ht="14.55" thickBot="1" x14ac:dyDescent="0.35">
      <c r="A22" s="149" t="s">
        <v>21</v>
      </c>
      <c r="B22" s="150" t="s">
        <v>22</v>
      </c>
      <c r="C22" s="151"/>
      <c r="D22" s="152">
        <f>D23+D24+D25+D26+D27</f>
        <v>0</v>
      </c>
      <c r="E22" s="152"/>
      <c r="F22" s="151"/>
      <c r="G22" s="152">
        <v>0</v>
      </c>
    </row>
    <row r="23" spans="1:7" ht="14.55" thickBot="1" x14ac:dyDescent="0.35">
      <c r="A23" s="153" t="s">
        <v>160</v>
      </c>
      <c r="B23" s="154" t="s">
        <v>246</v>
      </c>
      <c r="C23" s="155"/>
      <c r="D23" s="151"/>
      <c r="E23" s="151"/>
      <c r="F23" s="151"/>
      <c r="G23" s="151"/>
    </row>
    <row r="24" spans="1:7" ht="14.55" thickBot="1" x14ac:dyDescent="0.35">
      <c r="A24" s="153" t="s">
        <v>161</v>
      </c>
      <c r="B24" s="156" t="s">
        <v>247</v>
      </c>
      <c r="C24" s="155"/>
      <c r="D24" s="151"/>
      <c r="E24" s="151"/>
      <c r="F24" s="151"/>
      <c r="G24" s="151"/>
    </row>
    <row r="25" spans="1:7" ht="14.55" thickBot="1" x14ac:dyDescent="0.35">
      <c r="A25" s="153" t="s">
        <v>163</v>
      </c>
      <c r="B25" s="156" t="s">
        <v>248</v>
      </c>
      <c r="C25" s="155"/>
      <c r="D25" s="151"/>
      <c r="E25" s="151"/>
      <c r="F25" s="151"/>
      <c r="G25" s="151"/>
    </row>
    <row r="26" spans="1:7" ht="14.55" thickBot="1" x14ac:dyDescent="0.35">
      <c r="A26" s="153" t="s">
        <v>165</v>
      </c>
      <c r="B26" s="156" t="s">
        <v>249</v>
      </c>
      <c r="C26" s="155"/>
      <c r="D26" s="151"/>
      <c r="E26" s="151"/>
      <c r="F26" s="151"/>
      <c r="G26" s="151"/>
    </row>
    <row r="27" spans="1:7" ht="14.55" thickBot="1" x14ac:dyDescent="0.35">
      <c r="A27" s="153" t="s">
        <v>250</v>
      </c>
      <c r="B27" s="156" t="s">
        <v>251</v>
      </c>
      <c r="C27" s="155"/>
      <c r="D27" s="151"/>
      <c r="E27" s="151"/>
      <c r="F27" s="151"/>
      <c r="G27" s="151"/>
    </row>
    <row r="28" spans="1:7" ht="14.55" thickBot="1" x14ac:dyDescent="0.35">
      <c r="A28" s="149" t="s">
        <v>33</v>
      </c>
      <c r="B28" s="150" t="s">
        <v>34</v>
      </c>
      <c r="C28" s="151"/>
      <c r="D28" s="152">
        <f>D29+D30+D31+D32+D33+D34+D35+D36+D37</f>
        <v>980839.07</v>
      </c>
      <c r="E28" s="152">
        <f>E30</f>
        <v>4947.5</v>
      </c>
      <c r="F28" s="151"/>
      <c r="G28" s="152">
        <f>D28+E28+F28</f>
        <v>985786.57</v>
      </c>
    </row>
    <row r="29" spans="1:7" ht="14.55" thickBot="1" x14ac:dyDescent="0.35">
      <c r="A29" s="153" t="s">
        <v>252</v>
      </c>
      <c r="B29" s="157" t="s">
        <v>253</v>
      </c>
      <c r="C29" s="151"/>
      <c r="D29" s="151"/>
      <c r="E29" s="151"/>
      <c r="F29" s="151"/>
      <c r="G29" s="151"/>
    </row>
    <row r="30" spans="1:7" ht="14.55" thickBot="1" x14ac:dyDescent="0.35">
      <c r="A30" s="153" t="s">
        <v>254</v>
      </c>
      <c r="B30" s="158" t="s">
        <v>255</v>
      </c>
      <c r="C30" s="151"/>
      <c r="D30" s="151">
        <v>888896.59</v>
      </c>
      <c r="E30" s="152">
        <v>4947.5</v>
      </c>
      <c r="F30" s="151"/>
      <c r="G30" s="152">
        <f>D30+E30+F30</f>
        <v>893844.09</v>
      </c>
    </row>
    <row r="31" spans="1:7" ht="14.55" thickBot="1" x14ac:dyDescent="0.35">
      <c r="A31" s="153" t="s">
        <v>256</v>
      </c>
      <c r="B31" s="158" t="s">
        <v>257</v>
      </c>
      <c r="C31" s="151"/>
      <c r="D31" s="151"/>
      <c r="E31" s="151"/>
      <c r="F31" s="151"/>
      <c r="G31" s="151"/>
    </row>
    <row r="32" spans="1:7" ht="14.55" thickBot="1" x14ac:dyDescent="0.35">
      <c r="A32" s="153" t="s">
        <v>258</v>
      </c>
      <c r="B32" s="158" t="s">
        <v>42</v>
      </c>
      <c r="C32" s="151"/>
      <c r="D32" s="152">
        <v>13013.2</v>
      </c>
      <c r="E32" s="151"/>
      <c r="F32" s="151"/>
      <c r="G32" s="152">
        <f>D32</f>
        <v>13013.2</v>
      </c>
    </row>
    <row r="33" spans="1:7" ht="14.55" thickBot="1" x14ac:dyDescent="0.35">
      <c r="A33" s="153" t="s">
        <v>259</v>
      </c>
      <c r="B33" s="156" t="s">
        <v>44</v>
      </c>
      <c r="C33" s="155"/>
      <c r="D33" s="151">
        <v>37540.18</v>
      </c>
      <c r="E33" s="151"/>
      <c r="F33" s="151"/>
      <c r="G33" s="151">
        <f>D33</f>
        <v>37540.18</v>
      </c>
    </row>
    <row r="34" spans="1:7" ht="14.55" thickBot="1" x14ac:dyDescent="0.35">
      <c r="A34" s="153" t="s">
        <v>260</v>
      </c>
      <c r="B34" s="156" t="s">
        <v>46</v>
      </c>
      <c r="C34" s="155"/>
      <c r="D34" s="151">
        <v>29835.759999999998</v>
      </c>
      <c r="E34" s="151"/>
      <c r="F34" s="151"/>
      <c r="G34" s="151">
        <f>D34</f>
        <v>29835.759999999998</v>
      </c>
    </row>
    <row r="35" spans="1:7" ht="14.55" thickBot="1" x14ac:dyDescent="0.35">
      <c r="A35" s="153" t="s">
        <v>261</v>
      </c>
      <c r="B35" s="156" t="s">
        <v>48</v>
      </c>
      <c r="C35" s="155"/>
      <c r="D35" s="151">
        <v>11553.34</v>
      </c>
      <c r="E35" s="151"/>
      <c r="F35" s="151"/>
      <c r="G35" s="151">
        <f>D35</f>
        <v>11553.34</v>
      </c>
    </row>
    <row r="36" spans="1:7" ht="14.55" thickBot="1" x14ac:dyDescent="0.35">
      <c r="A36" s="153" t="s">
        <v>262</v>
      </c>
      <c r="B36" s="159" t="s">
        <v>50</v>
      </c>
      <c r="C36" s="160"/>
      <c r="D36" s="151"/>
      <c r="E36" s="151"/>
      <c r="F36" s="151"/>
      <c r="G36" s="151"/>
    </row>
    <row r="37" spans="1:7" ht="14.55" thickBot="1" x14ac:dyDescent="0.35">
      <c r="A37" s="153" t="s">
        <v>263</v>
      </c>
      <c r="B37" s="156" t="s">
        <v>52</v>
      </c>
      <c r="C37" s="155"/>
      <c r="D37" s="151"/>
      <c r="E37" s="151"/>
      <c r="F37" s="151"/>
      <c r="G37" s="151"/>
    </row>
    <row r="38" spans="1:7" ht="14.55" thickBot="1" x14ac:dyDescent="0.35">
      <c r="A38" s="149" t="s">
        <v>53</v>
      </c>
      <c r="B38" s="151" t="s">
        <v>54</v>
      </c>
      <c r="C38" s="151"/>
      <c r="D38" s="151">
        <v>9244.19</v>
      </c>
      <c r="E38" s="151"/>
      <c r="F38" s="151"/>
      <c r="G38" s="151">
        <f>D38</f>
        <v>9244.19</v>
      </c>
    </row>
    <row r="39" spans="1:7" ht="14.55" thickBot="1" x14ac:dyDescent="0.35">
      <c r="A39" s="149" t="s">
        <v>55</v>
      </c>
      <c r="B39" s="148" t="s">
        <v>264</v>
      </c>
      <c r="C39" s="148"/>
      <c r="D39" s="151"/>
      <c r="E39" s="151"/>
      <c r="F39" s="151"/>
      <c r="G39" s="151"/>
    </row>
    <row r="40" spans="1:7" ht="14.55" thickBot="1" x14ac:dyDescent="0.35">
      <c r="A40" s="149" t="s">
        <v>57</v>
      </c>
      <c r="B40" s="151" t="s">
        <v>58</v>
      </c>
      <c r="C40" s="145"/>
      <c r="D40" s="151"/>
      <c r="E40" s="151"/>
      <c r="F40" s="151"/>
      <c r="G40" s="151"/>
    </row>
    <row r="41" spans="1:7" ht="14.55" thickBot="1" x14ac:dyDescent="0.35">
      <c r="A41" s="144" t="s">
        <v>59</v>
      </c>
      <c r="B41" s="145" t="s">
        <v>60</v>
      </c>
      <c r="C41" s="145"/>
      <c r="D41" s="151"/>
      <c r="E41" s="151"/>
      <c r="F41" s="151"/>
      <c r="G41" s="151"/>
    </row>
    <row r="42" spans="1:7" ht="14.55" thickBot="1" x14ac:dyDescent="0.35">
      <c r="A42" s="142" t="s">
        <v>61</v>
      </c>
      <c r="B42" s="146" t="s">
        <v>62</v>
      </c>
      <c r="C42" s="146"/>
      <c r="D42" s="152">
        <f>D43+D49+D50+D57+D58</f>
        <v>112130.90999999999</v>
      </c>
      <c r="E42" s="151"/>
      <c r="F42" s="151"/>
      <c r="G42" s="152">
        <f>D42</f>
        <v>112130.90999999999</v>
      </c>
    </row>
    <row r="43" spans="1:7" ht="14.55" thickBot="1" x14ac:dyDescent="0.35">
      <c r="A43" s="161" t="s">
        <v>21</v>
      </c>
      <c r="B43" s="162" t="s">
        <v>63</v>
      </c>
      <c r="C43" s="148"/>
      <c r="D43" s="152">
        <f>D44+D45+D46+D47+D48</f>
        <v>4923.8999999999996</v>
      </c>
      <c r="E43" s="151"/>
      <c r="F43" s="151"/>
      <c r="G43" s="152">
        <f>D43</f>
        <v>4923.8999999999996</v>
      </c>
    </row>
    <row r="44" spans="1:7" ht="14.55" thickBot="1" x14ac:dyDescent="0.35">
      <c r="A44" s="163" t="s">
        <v>160</v>
      </c>
      <c r="B44" s="164" t="s">
        <v>64</v>
      </c>
      <c r="C44" s="160"/>
      <c r="D44" s="152"/>
      <c r="E44" s="151"/>
      <c r="F44" s="151"/>
      <c r="G44" s="151"/>
    </row>
    <row r="45" spans="1:7" ht="14.55" thickBot="1" x14ac:dyDescent="0.35">
      <c r="A45" s="163" t="s">
        <v>161</v>
      </c>
      <c r="B45" s="159" t="s">
        <v>65</v>
      </c>
      <c r="C45" s="160"/>
      <c r="D45" s="152">
        <v>4923.8999999999996</v>
      </c>
      <c r="E45" s="151"/>
      <c r="F45" s="151"/>
      <c r="G45" s="152">
        <f>D45</f>
        <v>4923.8999999999996</v>
      </c>
    </row>
    <row r="46" spans="1:7" ht="14.55" thickBot="1" x14ac:dyDescent="0.35">
      <c r="A46" s="163" t="s">
        <v>163</v>
      </c>
      <c r="B46" s="159" t="s">
        <v>66</v>
      </c>
      <c r="C46" s="160"/>
      <c r="D46" s="152"/>
      <c r="E46" s="151"/>
      <c r="F46" s="151"/>
      <c r="G46" s="151"/>
    </row>
    <row r="47" spans="1:7" ht="14.55" thickBot="1" x14ac:dyDescent="0.35">
      <c r="A47" s="163" t="s">
        <v>165</v>
      </c>
      <c r="B47" s="159" t="s">
        <v>67</v>
      </c>
      <c r="C47" s="160"/>
      <c r="D47" s="152"/>
      <c r="E47" s="151"/>
      <c r="F47" s="151"/>
      <c r="G47" s="151"/>
    </row>
    <row r="48" spans="1:7" ht="14.55" thickBot="1" x14ac:dyDescent="0.35">
      <c r="A48" s="163" t="s">
        <v>250</v>
      </c>
      <c r="B48" s="159" t="s">
        <v>68</v>
      </c>
      <c r="C48" s="160"/>
      <c r="D48" s="152"/>
      <c r="E48" s="151"/>
      <c r="F48" s="151"/>
      <c r="G48" s="151"/>
    </row>
    <row r="49" spans="1:7" ht="14.55" thickBot="1" x14ac:dyDescent="0.35">
      <c r="A49" s="161" t="s">
        <v>33</v>
      </c>
      <c r="B49" s="148" t="s">
        <v>69</v>
      </c>
      <c r="C49" s="148"/>
      <c r="D49" s="152">
        <v>1174.42</v>
      </c>
      <c r="E49" s="151"/>
      <c r="F49" s="151"/>
      <c r="G49" s="152">
        <f>D49</f>
        <v>1174.42</v>
      </c>
    </row>
    <row r="50" spans="1:7" ht="14.55" thickBot="1" x14ac:dyDescent="0.35">
      <c r="A50" s="161" t="s">
        <v>53</v>
      </c>
      <c r="B50" s="162" t="s">
        <v>265</v>
      </c>
      <c r="C50" s="148"/>
      <c r="D50" s="152">
        <f>D51+D52+D53+D54+D55+D56</f>
        <v>95455.42</v>
      </c>
      <c r="E50" s="151"/>
      <c r="F50" s="151"/>
      <c r="G50" s="152">
        <f>D50</f>
        <v>95455.42</v>
      </c>
    </row>
    <row r="51" spans="1:7" ht="14.55" thickBot="1" x14ac:dyDescent="0.35">
      <c r="A51" s="163" t="s">
        <v>169</v>
      </c>
      <c r="B51" s="165" t="s">
        <v>72</v>
      </c>
      <c r="C51" s="160"/>
      <c r="D51" s="152"/>
      <c r="E51" s="151"/>
      <c r="F51" s="151"/>
      <c r="G51" s="151"/>
    </row>
    <row r="52" spans="1:7" ht="14.55" thickBot="1" x14ac:dyDescent="0.35">
      <c r="A52" s="166" t="s">
        <v>171</v>
      </c>
      <c r="B52" s="164" t="s">
        <v>74</v>
      </c>
      <c r="C52" s="167"/>
      <c r="D52" s="168"/>
      <c r="E52" s="169"/>
      <c r="F52" s="169"/>
      <c r="G52" s="169"/>
    </row>
    <row r="53" spans="1:7" ht="14.55" thickBot="1" x14ac:dyDescent="0.35">
      <c r="A53" s="163" t="s">
        <v>266</v>
      </c>
      <c r="B53" s="159" t="s">
        <v>76</v>
      </c>
      <c r="C53" s="160"/>
      <c r="D53" s="152"/>
      <c r="E53" s="151"/>
      <c r="F53" s="151"/>
      <c r="G53" s="151"/>
    </row>
    <row r="54" spans="1:7" ht="27.4" thickBot="1" x14ac:dyDescent="0.35">
      <c r="A54" s="163" t="s">
        <v>267</v>
      </c>
      <c r="B54" s="159" t="s">
        <v>78</v>
      </c>
      <c r="C54" s="160"/>
      <c r="D54" s="152">
        <v>1354.38</v>
      </c>
      <c r="E54" s="151"/>
      <c r="F54" s="151"/>
      <c r="G54" s="152">
        <f>D54</f>
        <v>1354.38</v>
      </c>
    </row>
    <row r="55" spans="1:7" ht="14.55" thickBot="1" x14ac:dyDescent="0.35">
      <c r="A55" s="163" t="s">
        <v>268</v>
      </c>
      <c r="B55" s="159" t="s">
        <v>80</v>
      </c>
      <c r="C55" s="160"/>
      <c r="D55" s="152">
        <v>93321.12</v>
      </c>
      <c r="E55" s="151"/>
      <c r="F55" s="151"/>
      <c r="G55" s="152">
        <f>D55</f>
        <v>93321.12</v>
      </c>
    </row>
    <row r="56" spans="1:7" ht="14.55" thickBot="1" x14ac:dyDescent="0.35">
      <c r="A56" s="163" t="s">
        <v>269</v>
      </c>
      <c r="B56" s="159" t="s">
        <v>82</v>
      </c>
      <c r="C56" s="160"/>
      <c r="D56" s="152">
        <v>779.92</v>
      </c>
      <c r="E56" s="151"/>
      <c r="F56" s="151"/>
      <c r="G56" s="152">
        <f>D56</f>
        <v>779.92</v>
      </c>
    </row>
    <row r="57" spans="1:7" ht="14.55" thickBot="1" x14ac:dyDescent="0.35">
      <c r="A57" s="161" t="s">
        <v>55</v>
      </c>
      <c r="B57" s="148" t="s">
        <v>83</v>
      </c>
      <c r="C57" s="148"/>
      <c r="D57" s="152"/>
      <c r="E57" s="151"/>
      <c r="F57" s="151"/>
      <c r="G57" s="151"/>
    </row>
    <row r="58" spans="1:7" ht="14.55" thickBot="1" x14ac:dyDescent="0.35">
      <c r="A58" s="161" t="s">
        <v>57</v>
      </c>
      <c r="B58" s="148" t="s">
        <v>84</v>
      </c>
      <c r="C58" s="148"/>
      <c r="D58" s="152">
        <v>10577.17</v>
      </c>
      <c r="E58" s="151"/>
      <c r="F58" s="151"/>
      <c r="G58" s="152">
        <f>D58</f>
        <v>10577.17</v>
      </c>
    </row>
    <row r="59" spans="1:7" ht="14.55" thickBot="1" x14ac:dyDescent="0.35">
      <c r="A59" s="170"/>
      <c r="B59" s="171" t="s">
        <v>85</v>
      </c>
      <c r="C59" s="172"/>
      <c r="D59" s="173">
        <f>D21+D41+D42</f>
        <v>1102214.17</v>
      </c>
      <c r="E59" s="173">
        <f>E21</f>
        <v>4947.5</v>
      </c>
      <c r="F59" s="172"/>
      <c r="G59" s="173">
        <f>D59+E59+F59</f>
        <v>1107161.67</v>
      </c>
    </row>
    <row r="60" spans="1:7" ht="14.55" thickBot="1" x14ac:dyDescent="0.35">
      <c r="A60" s="144" t="s">
        <v>86</v>
      </c>
      <c r="B60" s="174" t="s">
        <v>87</v>
      </c>
      <c r="C60" s="145"/>
      <c r="D60" s="151">
        <f>D61+D62+D63+D64</f>
        <v>993832.39</v>
      </c>
      <c r="E60" s="151">
        <f>E61+E62+E63+E64</f>
        <v>22778.38</v>
      </c>
      <c r="F60" s="151">
        <f>F61+F62+F63+F64</f>
        <v>-17830.88</v>
      </c>
      <c r="G60" s="151">
        <f>D60+E60+F60</f>
        <v>998779.89</v>
      </c>
    </row>
    <row r="61" spans="1:7" ht="14.55" thickBot="1" x14ac:dyDescent="0.35">
      <c r="A61" s="149" t="s">
        <v>21</v>
      </c>
      <c r="B61" s="151" t="s">
        <v>88</v>
      </c>
      <c r="C61" s="151"/>
      <c r="D61" s="151">
        <v>534706.56999999995</v>
      </c>
      <c r="E61" s="151"/>
      <c r="F61" s="151">
        <v>-16291.17</v>
      </c>
      <c r="G61" s="151">
        <f>D61+E61+F61</f>
        <v>518415.39999999997</v>
      </c>
    </row>
    <row r="62" spans="1:7" ht="14.55" thickBot="1" x14ac:dyDescent="0.35">
      <c r="A62" s="149" t="s">
        <v>33</v>
      </c>
      <c r="B62" s="150" t="s">
        <v>89</v>
      </c>
      <c r="C62" s="151"/>
      <c r="D62" s="151">
        <v>283984.65000000002</v>
      </c>
      <c r="E62" s="151">
        <v>22778.38</v>
      </c>
      <c r="F62" s="151"/>
      <c r="G62" s="151">
        <f>D62+E62+F62</f>
        <v>306763.03000000003</v>
      </c>
    </row>
    <row r="63" spans="1:7" ht="27.4" thickBot="1" x14ac:dyDescent="0.35">
      <c r="A63" s="149" t="s">
        <v>53</v>
      </c>
      <c r="B63" s="175" t="s">
        <v>90</v>
      </c>
      <c r="C63" s="160"/>
      <c r="D63" s="151">
        <v>166830.75</v>
      </c>
      <c r="E63" s="151"/>
      <c r="F63" s="151">
        <v>-1539.71</v>
      </c>
      <c r="G63" s="151">
        <f>D63+E63+F63</f>
        <v>165291.04</v>
      </c>
    </row>
    <row r="64" spans="1:7" ht="14.55" thickBot="1" x14ac:dyDescent="0.35">
      <c r="A64" s="149" t="s">
        <v>91</v>
      </c>
      <c r="B64" s="151" t="s">
        <v>92</v>
      </c>
      <c r="C64" s="151"/>
      <c r="D64" s="151">
        <v>8310.42</v>
      </c>
      <c r="E64" s="151"/>
      <c r="F64" s="151"/>
      <c r="G64" s="151">
        <f>D64</f>
        <v>8310.42</v>
      </c>
    </row>
    <row r="65" spans="1:7" ht="14.55" thickBot="1" x14ac:dyDescent="0.35">
      <c r="A65" s="144" t="s">
        <v>93</v>
      </c>
      <c r="B65" s="145" t="s">
        <v>94</v>
      </c>
      <c r="C65" s="145"/>
      <c r="D65" s="151">
        <f>D66+D70</f>
        <v>105526.06</v>
      </c>
      <c r="E65" s="151"/>
      <c r="F65" s="151"/>
      <c r="G65" s="151">
        <f>D65</f>
        <v>105526.06</v>
      </c>
    </row>
    <row r="66" spans="1:7" ht="14.55" thickBot="1" x14ac:dyDescent="0.35">
      <c r="A66" s="149" t="s">
        <v>21</v>
      </c>
      <c r="B66" s="150" t="s">
        <v>95</v>
      </c>
      <c r="C66" s="151"/>
      <c r="D66" s="152">
        <f>D67+D68+D69</f>
        <v>9244.19</v>
      </c>
      <c r="E66" s="151"/>
      <c r="F66" s="151"/>
      <c r="G66" s="152">
        <f>D66</f>
        <v>9244.19</v>
      </c>
    </row>
    <row r="67" spans="1:7" ht="14.55" thickBot="1" x14ac:dyDescent="0.35">
      <c r="A67" s="153" t="s">
        <v>160</v>
      </c>
      <c r="B67" s="154" t="s">
        <v>96</v>
      </c>
      <c r="C67" s="155"/>
      <c r="D67" s="151"/>
      <c r="E67" s="151"/>
      <c r="F67" s="151"/>
      <c r="G67" s="151"/>
    </row>
    <row r="68" spans="1:7" ht="14.55" thickBot="1" x14ac:dyDescent="0.35">
      <c r="A68" s="153" t="s">
        <v>161</v>
      </c>
      <c r="B68" s="156" t="s">
        <v>97</v>
      </c>
      <c r="C68" s="155"/>
      <c r="D68" s="151">
        <v>9244.19</v>
      </c>
      <c r="E68" s="151"/>
      <c r="F68" s="151"/>
      <c r="G68" s="151"/>
    </row>
    <row r="69" spans="1:7" ht="14.55" thickBot="1" x14ac:dyDescent="0.35">
      <c r="A69" s="153" t="s">
        <v>270</v>
      </c>
      <c r="B69" s="156" t="s">
        <v>99</v>
      </c>
      <c r="C69" s="155"/>
      <c r="D69" s="151"/>
      <c r="E69" s="151"/>
      <c r="F69" s="151"/>
      <c r="G69" s="151"/>
    </row>
    <row r="70" spans="1:7" ht="14.55" thickBot="1" x14ac:dyDescent="0.35">
      <c r="A70" s="161" t="s">
        <v>33</v>
      </c>
      <c r="B70" s="162" t="s">
        <v>100</v>
      </c>
      <c r="C70" s="148"/>
      <c r="D70" s="148">
        <f>D71+D72+D73+D74+D75+D76+D79+D80+D81+D82+D84+D83</f>
        <v>96281.87</v>
      </c>
      <c r="E70" s="148"/>
      <c r="F70" s="148"/>
      <c r="G70" s="148">
        <f>D70</f>
        <v>96281.87</v>
      </c>
    </row>
    <row r="71" spans="1:7" ht="27.4" thickBot="1" x14ac:dyDescent="0.35">
      <c r="A71" s="153" t="s">
        <v>252</v>
      </c>
      <c r="B71" s="154" t="s">
        <v>101</v>
      </c>
      <c r="C71" s="155"/>
      <c r="D71" s="151"/>
      <c r="E71" s="151"/>
      <c r="F71" s="151"/>
      <c r="G71" s="151"/>
    </row>
    <row r="72" spans="1:7" ht="14.55" thickBot="1" x14ac:dyDescent="0.35">
      <c r="A72" s="153" t="s">
        <v>254</v>
      </c>
      <c r="B72" s="156" t="s">
        <v>102</v>
      </c>
      <c r="C72" s="155"/>
      <c r="D72" s="151"/>
      <c r="E72" s="151"/>
      <c r="F72" s="151"/>
      <c r="G72" s="151">
        <f>D72</f>
        <v>0</v>
      </c>
    </row>
    <row r="73" spans="1:7" ht="14.55" thickBot="1" x14ac:dyDescent="0.35">
      <c r="A73" s="153" t="s">
        <v>256</v>
      </c>
      <c r="B73" s="156" t="s">
        <v>103</v>
      </c>
      <c r="C73" s="155"/>
      <c r="D73" s="151"/>
      <c r="E73" s="151"/>
      <c r="F73" s="151"/>
      <c r="G73" s="151"/>
    </row>
    <row r="74" spans="1:7" ht="14.55" thickBot="1" x14ac:dyDescent="0.35">
      <c r="A74" s="176" t="s">
        <v>258</v>
      </c>
      <c r="B74" s="177" t="s">
        <v>104</v>
      </c>
      <c r="C74" s="160"/>
      <c r="D74" s="151"/>
      <c r="E74" s="151"/>
      <c r="F74" s="151"/>
      <c r="G74" s="151"/>
    </row>
    <row r="75" spans="1:7" ht="14.55" thickBot="1" x14ac:dyDescent="0.35">
      <c r="A75" s="178" t="s">
        <v>259</v>
      </c>
      <c r="B75" s="179" t="s">
        <v>105</v>
      </c>
      <c r="C75" s="155"/>
      <c r="D75" s="151"/>
      <c r="E75" s="151"/>
      <c r="F75" s="151"/>
      <c r="G75" s="151"/>
    </row>
    <row r="76" spans="1:7" ht="14.55" thickBot="1" x14ac:dyDescent="0.35">
      <c r="A76" s="153" t="s">
        <v>260</v>
      </c>
      <c r="B76" s="177" t="s">
        <v>106</v>
      </c>
      <c r="C76" s="160"/>
      <c r="D76" s="152">
        <f>D77+D78</f>
        <v>0</v>
      </c>
      <c r="E76" s="151"/>
      <c r="F76" s="151"/>
      <c r="G76" s="152">
        <f>D76</f>
        <v>0</v>
      </c>
    </row>
    <row r="77" spans="1:7" ht="27.4" thickBot="1" x14ac:dyDescent="0.35">
      <c r="A77" s="163" t="s">
        <v>271</v>
      </c>
      <c r="B77" s="164" t="s">
        <v>108</v>
      </c>
      <c r="C77" s="160"/>
      <c r="D77" s="151"/>
      <c r="E77" s="151"/>
      <c r="F77" s="151"/>
      <c r="G77" s="151"/>
    </row>
    <row r="78" spans="1:7" ht="27.4" thickBot="1" x14ac:dyDescent="0.35">
      <c r="A78" s="163" t="s">
        <v>272</v>
      </c>
      <c r="B78" s="159" t="s">
        <v>110</v>
      </c>
      <c r="C78" s="160"/>
      <c r="D78" s="151"/>
      <c r="E78" s="151"/>
      <c r="F78" s="151"/>
      <c r="G78" s="151"/>
    </row>
    <row r="79" spans="1:7" ht="14.55" thickBot="1" x14ac:dyDescent="0.35">
      <c r="A79" s="163" t="s">
        <v>261</v>
      </c>
      <c r="B79" s="159" t="s">
        <v>111</v>
      </c>
      <c r="C79" s="160"/>
      <c r="D79" s="151"/>
      <c r="E79" s="151"/>
      <c r="F79" s="151"/>
      <c r="G79" s="151"/>
    </row>
    <row r="80" spans="1:7" ht="14.55" thickBot="1" x14ac:dyDescent="0.35">
      <c r="A80" s="163" t="s">
        <v>262</v>
      </c>
      <c r="B80" s="159" t="s">
        <v>112</v>
      </c>
      <c r="C80" s="160"/>
      <c r="D80" s="151"/>
      <c r="E80" s="151"/>
      <c r="F80" s="151"/>
      <c r="G80" s="151"/>
    </row>
    <row r="81" spans="1:7" ht="14.55" thickBot="1" x14ac:dyDescent="0.35">
      <c r="A81" s="163" t="s">
        <v>263</v>
      </c>
      <c r="B81" s="156" t="s">
        <v>113</v>
      </c>
      <c r="C81" s="155"/>
      <c r="D81" s="151">
        <v>12702.27</v>
      </c>
      <c r="E81" s="151"/>
      <c r="F81" s="151"/>
      <c r="G81" s="151">
        <f>D81</f>
        <v>12702.27</v>
      </c>
    </row>
    <row r="82" spans="1:7" ht="14.55" thickBot="1" x14ac:dyDescent="0.35">
      <c r="A82" s="163" t="s">
        <v>273</v>
      </c>
      <c r="B82" s="156" t="s">
        <v>115</v>
      </c>
      <c r="C82" s="155"/>
      <c r="D82" s="151"/>
      <c r="E82" s="151"/>
      <c r="F82" s="151"/>
      <c r="G82" s="151"/>
    </row>
    <row r="83" spans="1:7" ht="14.55" thickBot="1" x14ac:dyDescent="0.35">
      <c r="A83" s="153" t="s">
        <v>274</v>
      </c>
      <c r="B83" s="159" t="s">
        <v>117</v>
      </c>
      <c r="C83" s="160"/>
      <c r="D83" s="151">
        <v>83563.55</v>
      </c>
      <c r="E83" s="151"/>
      <c r="F83" s="151"/>
      <c r="G83" s="151">
        <f>D83</f>
        <v>83563.55</v>
      </c>
    </row>
    <row r="84" spans="1:7" ht="14.55" thickBot="1" x14ac:dyDescent="0.35">
      <c r="A84" s="153" t="s">
        <v>275</v>
      </c>
      <c r="B84" s="156" t="s">
        <v>119</v>
      </c>
      <c r="C84" s="155"/>
      <c r="D84" s="151">
        <v>16.05</v>
      </c>
      <c r="E84" s="151"/>
      <c r="F84" s="151"/>
      <c r="G84" s="151">
        <f>D84</f>
        <v>16.05</v>
      </c>
    </row>
    <row r="85" spans="1:7" ht="14.55" thickBot="1" x14ac:dyDescent="0.35">
      <c r="A85" s="144" t="s">
        <v>120</v>
      </c>
      <c r="B85" s="145" t="s">
        <v>121</v>
      </c>
      <c r="C85" s="145"/>
      <c r="D85" s="152">
        <f>D86+D87+D90+D91</f>
        <v>2855.7200000000003</v>
      </c>
      <c r="E85" s="151"/>
      <c r="F85" s="151"/>
      <c r="G85" s="152">
        <f>D85</f>
        <v>2855.7200000000003</v>
      </c>
    </row>
    <row r="86" spans="1:7" ht="14.55" thickBot="1" x14ac:dyDescent="0.35">
      <c r="A86" s="149" t="s">
        <v>21</v>
      </c>
      <c r="B86" s="151" t="s">
        <v>122</v>
      </c>
      <c r="C86" s="151"/>
      <c r="D86" s="151"/>
      <c r="E86" s="151"/>
      <c r="F86" s="151"/>
      <c r="G86" s="151"/>
    </row>
    <row r="87" spans="1:7" ht="14.55" thickBot="1" x14ac:dyDescent="0.35">
      <c r="A87" s="149" t="s">
        <v>33</v>
      </c>
      <c r="B87" s="150" t="s">
        <v>123</v>
      </c>
      <c r="C87" s="151"/>
      <c r="D87" s="152">
        <f>D88+D89</f>
        <v>0</v>
      </c>
      <c r="E87" s="151"/>
      <c r="F87" s="151"/>
      <c r="G87" s="152">
        <f>D87</f>
        <v>0</v>
      </c>
    </row>
    <row r="88" spans="1:7" ht="14.55" thickBot="1" x14ac:dyDescent="0.35">
      <c r="A88" s="153" t="s">
        <v>252</v>
      </c>
      <c r="B88" s="157" t="s">
        <v>124</v>
      </c>
      <c r="C88" s="151"/>
      <c r="D88" s="151"/>
      <c r="E88" s="151"/>
      <c r="F88" s="151"/>
      <c r="G88" s="151"/>
    </row>
    <row r="89" spans="1:7" ht="14.55" thickBot="1" x14ac:dyDescent="0.35">
      <c r="A89" s="153" t="s">
        <v>254</v>
      </c>
      <c r="B89" s="158" t="s">
        <v>125</v>
      </c>
      <c r="C89" s="151"/>
      <c r="D89" s="151"/>
      <c r="E89" s="151"/>
      <c r="F89" s="151"/>
      <c r="G89" s="151"/>
    </row>
    <row r="90" spans="1:7" ht="14.55" thickBot="1" x14ac:dyDescent="0.35">
      <c r="A90" s="161" t="s">
        <v>53</v>
      </c>
      <c r="B90" s="180" t="s">
        <v>126</v>
      </c>
      <c r="C90" s="160"/>
      <c r="D90" s="151"/>
      <c r="E90" s="151"/>
      <c r="F90" s="151"/>
      <c r="G90" s="151"/>
    </row>
    <row r="91" spans="1:7" ht="14.55" thickBot="1" x14ac:dyDescent="0.35">
      <c r="A91" s="149" t="s">
        <v>55</v>
      </c>
      <c r="B91" s="150" t="s">
        <v>127</v>
      </c>
      <c r="C91" s="151"/>
      <c r="D91" s="151">
        <f>D92+D93</f>
        <v>2855.7200000000003</v>
      </c>
      <c r="E91" s="151"/>
      <c r="F91" s="151"/>
      <c r="G91" s="151">
        <f>D91</f>
        <v>2855.7200000000003</v>
      </c>
    </row>
    <row r="92" spans="1:7" ht="14.55" thickBot="1" x14ac:dyDescent="0.35">
      <c r="A92" s="153" t="s">
        <v>276</v>
      </c>
      <c r="B92" s="157" t="s">
        <v>129</v>
      </c>
      <c r="C92" s="145"/>
      <c r="D92" s="151">
        <v>1117.94</v>
      </c>
      <c r="E92" s="151"/>
      <c r="F92" s="151"/>
      <c r="G92" s="151">
        <f>D92</f>
        <v>1117.94</v>
      </c>
    </row>
    <row r="93" spans="1:7" ht="14.55" thickBot="1" x14ac:dyDescent="0.35">
      <c r="A93" s="153" t="s">
        <v>277</v>
      </c>
      <c r="B93" s="158" t="s">
        <v>131</v>
      </c>
      <c r="C93" s="145"/>
      <c r="D93" s="151">
        <v>1737.78</v>
      </c>
      <c r="E93" s="151"/>
      <c r="F93" s="151"/>
      <c r="G93" s="151">
        <f>D93</f>
        <v>1737.78</v>
      </c>
    </row>
    <row r="94" spans="1:7" ht="14.55" thickBot="1" x14ac:dyDescent="0.35">
      <c r="A94" s="144" t="s">
        <v>132</v>
      </c>
      <c r="B94" s="145" t="s">
        <v>133</v>
      </c>
      <c r="C94" s="145"/>
      <c r="D94" s="151"/>
      <c r="E94" s="151"/>
      <c r="F94" s="151"/>
      <c r="G94" s="151"/>
    </row>
    <row r="95" spans="1:7" ht="27.4" thickBot="1" x14ac:dyDescent="0.35">
      <c r="A95" s="181"/>
      <c r="B95" s="182" t="s">
        <v>134</v>
      </c>
      <c r="C95" s="183"/>
      <c r="D95" s="173">
        <f>D60+D65+D85+D94</f>
        <v>1102214.17</v>
      </c>
      <c r="E95" s="172">
        <f>E60</f>
        <v>22778.38</v>
      </c>
      <c r="F95" s="172">
        <f>F60</f>
        <v>-17830.88</v>
      </c>
      <c r="G95" s="173">
        <f>D95+E95+F95</f>
        <v>1107161.67</v>
      </c>
    </row>
    <row r="97" spans="1:7" x14ac:dyDescent="0.3">
      <c r="A97" s="184" t="s">
        <v>145</v>
      </c>
      <c r="D97" s="185"/>
      <c r="F97" s="186" t="s">
        <v>146</v>
      </c>
      <c r="G97" s="186"/>
    </row>
    <row r="98" spans="1:7" ht="16.7" x14ac:dyDescent="0.3">
      <c r="A98" s="187" t="s">
        <v>278</v>
      </c>
      <c r="B98" s="187"/>
      <c r="D98" s="188" t="s">
        <v>138</v>
      </c>
      <c r="E98" s="189"/>
      <c r="F98" s="190" t="s">
        <v>139</v>
      </c>
      <c r="G98" s="190"/>
    </row>
    <row r="100" spans="1:7" x14ac:dyDescent="0.3">
      <c r="A100" s="184" t="s">
        <v>140</v>
      </c>
      <c r="D100" s="185"/>
      <c r="F100" s="186" t="s">
        <v>141</v>
      </c>
      <c r="G100" s="186"/>
    </row>
    <row r="101" spans="1:7" ht="16.7" x14ac:dyDescent="0.3">
      <c r="A101" s="187" t="s">
        <v>279</v>
      </c>
      <c r="B101" s="187"/>
      <c r="D101" s="188" t="s">
        <v>138</v>
      </c>
      <c r="F101" s="190" t="s">
        <v>139</v>
      </c>
      <c r="G101" s="190"/>
    </row>
  </sheetData>
  <mergeCells count="24">
    <mergeCell ref="F97:G97"/>
    <mergeCell ref="A98:B98"/>
    <mergeCell ref="F98:G98"/>
    <mergeCell ref="F100:G100"/>
    <mergeCell ref="A101:B101"/>
    <mergeCell ref="F101:G101"/>
    <mergeCell ref="A18:A19"/>
    <mergeCell ref="B18:B19"/>
    <mergeCell ref="C18:C19"/>
    <mergeCell ref="D18:D19"/>
    <mergeCell ref="E18:F18"/>
    <mergeCell ref="G18:G19"/>
    <mergeCell ref="A9:G9"/>
    <mergeCell ref="A10:G10"/>
    <mergeCell ref="A12:G12"/>
    <mergeCell ref="A14:G14"/>
    <mergeCell ref="A15:G15"/>
    <mergeCell ref="A16:G16"/>
    <mergeCell ref="A1:G1"/>
    <mergeCell ref="A2:G2"/>
    <mergeCell ref="A3:G3"/>
    <mergeCell ref="A5:G5"/>
    <mergeCell ref="A7:G7"/>
    <mergeCell ref="A8:G8"/>
  </mergeCells>
  <pageMargins left="0.7" right="0.7" top="0.75" bottom="0.75" header="0.3" footer="0.3"/>
  <pageSetup paperSize="9" scale="8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abSelected="1" topLeftCell="A7" workbookViewId="0">
      <selection activeCell="I16" sqref="I16"/>
    </sheetView>
  </sheetViews>
  <sheetFormatPr defaultRowHeight="14" x14ac:dyDescent="0.3"/>
  <cols>
    <col min="1" max="1" width="4.8984375" style="192" customWidth="1"/>
    <col min="2" max="2" width="34.796875" style="192" customWidth="1"/>
    <col min="3" max="3" width="8.796875" style="192"/>
    <col min="4" max="4" width="10.796875" style="125" customWidth="1"/>
    <col min="5" max="5" width="11.69921875" style="192" customWidth="1"/>
    <col min="6" max="6" width="11.8984375" style="192" customWidth="1"/>
    <col min="7" max="7" width="11.8984375" style="125" customWidth="1"/>
  </cols>
  <sheetData>
    <row r="1" spans="1:7" ht="15.05" x14ac:dyDescent="0.3">
      <c r="A1" s="123" t="s">
        <v>280</v>
      </c>
      <c r="B1" s="123"/>
      <c r="C1" s="123"/>
      <c r="D1" s="123"/>
      <c r="E1" s="123"/>
      <c r="F1" s="123"/>
      <c r="G1" s="123"/>
    </row>
    <row r="2" spans="1:7" ht="15.05" x14ac:dyDescent="0.3">
      <c r="A2" s="123" t="s">
        <v>281</v>
      </c>
      <c r="B2" s="123"/>
      <c r="C2" s="123"/>
      <c r="D2" s="123"/>
      <c r="E2" s="123"/>
      <c r="F2" s="123"/>
      <c r="G2" s="123"/>
    </row>
    <row r="3" spans="1:7" ht="15.05" x14ac:dyDescent="0.3">
      <c r="A3" s="123" t="s">
        <v>282</v>
      </c>
      <c r="B3" s="123"/>
      <c r="C3" s="123"/>
      <c r="D3" s="123"/>
      <c r="E3" s="123"/>
      <c r="F3" s="123"/>
      <c r="G3" s="123"/>
    </row>
    <row r="4" spans="1:7" ht="15.05" x14ac:dyDescent="0.3">
      <c r="A4" s="191"/>
    </row>
    <row r="5" spans="1:7" ht="15.05" x14ac:dyDescent="0.3">
      <c r="A5" s="126" t="s">
        <v>283</v>
      </c>
      <c r="B5" s="126"/>
      <c r="C5" s="126"/>
      <c r="D5" s="126"/>
      <c r="E5" s="126"/>
      <c r="F5" s="126"/>
      <c r="G5" s="126"/>
    </row>
    <row r="6" spans="1:7" ht="15.05" x14ac:dyDescent="0.3">
      <c r="A6" s="127"/>
      <c r="B6" s="127"/>
      <c r="C6" s="127"/>
      <c r="D6" s="127"/>
      <c r="E6" s="127"/>
      <c r="F6" s="127"/>
      <c r="G6" s="127"/>
    </row>
    <row r="7" spans="1:7" ht="15.05" x14ac:dyDescent="0.3">
      <c r="A7" s="128" t="s">
        <v>143</v>
      </c>
      <c r="B7" s="128"/>
      <c r="C7" s="128"/>
      <c r="D7" s="128"/>
      <c r="E7" s="128"/>
      <c r="F7" s="128"/>
      <c r="G7" s="128"/>
    </row>
    <row r="8" spans="1:7" ht="17.2" x14ac:dyDescent="0.3">
      <c r="A8" s="129" t="s">
        <v>237</v>
      </c>
      <c r="B8" s="129"/>
      <c r="C8" s="129"/>
      <c r="D8" s="129"/>
      <c r="E8" s="129"/>
      <c r="F8" s="129"/>
      <c r="G8" s="129"/>
    </row>
    <row r="9" spans="1:7" ht="15.05" x14ac:dyDescent="0.3">
      <c r="A9" s="128" t="s">
        <v>5</v>
      </c>
      <c r="B9" s="128"/>
      <c r="C9" s="128"/>
      <c r="D9" s="128"/>
      <c r="E9" s="128"/>
      <c r="F9" s="128"/>
      <c r="G9" s="128"/>
    </row>
    <row r="10" spans="1:7" ht="17.2" x14ac:dyDescent="0.3">
      <c r="A10" s="129" t="s">
        <v>6</v>
      </c>
      <c r="B10" s="129"/>
      <c r="C10" s="129"/>
      <c r="D10" s="129"/>
      <c r="E10" s="129"/>
      <c r="F10" s="129"/>
      <c r="G10" s="129"/>
    </row>
    <row r="11" spans="1:7" ht="15.05" x14ac:dyDescent="0.3">
      <c r="A11" s="127"/>
      <c r="B11" s="127"/>
      <c r="C11" s="127"/>
      <c r="D11" s="127"/>
      <c r="E11" s="127"/>
      <c r="F11" s="127"/>
      <c r="G11" s="127"/>
    </row>
    <row r="12" spans="1:7" ht="15.05" x14ac:dyDescent="0.3">
      <c r="A12" s="126" t="s">
        <v>284</v>
      </c>
      <c r="B12" s="126"/>
      <c r="C12" s="126"/>
      <c r="D12" s="126"/>
      <c r="E12" s="126"/>
      <c r="F12" s="126"/>
      <c r="G12" s="126"/>
    </row>
    <row r="13" spans="1:7" ht="15.05" x14ac:dyDescent="0.3">
      <c r="A13" s="127"/>
      <c r="B13" s="127"/>
      <c r="C13" s="127"/>
      <c r="D13" s="127"/>
      <c r="E13" s="127"/>
      <c r="F13" s="127"/>
      <c r="G13" s="127"/>
    </row>
    <row r="14" spans="1:7" ht="15.05" x14ac:dyDescent="0.3">
      <c r="A14" s="126" t="s">
        <v>239</v>
      </c>
      <c r="B14" s="126"/>
      <c r="C14" s="126"/>
      <c r="D14" s="126"/>
      <c r="E14" s="126"/>
      <c r="F14" s="126"/>
      <c r="G14" s="126"/>
    </row>
    <row r="15" spans="1:7" ht="15.05" x14ac:dyDescent="0.3">
      <c r="A15" s="130" t="s">
        <v>285</v>
      </c>
      <c r="B15" s="130"/>
      <c r="C15" s="130"/>
      <c r="D15" s="130"/>
      <c r="E15" s="130"/>
      <c r="F15" s="130"/>
      <c r="G15" s="130"/>
    </row>
    <row r="16" spans="1:7" ht="17.2" x14ac:dyDescent="0.3">
      <c r="A16" s="131" t="s">
        <v>11</v>
      </c>
      <c r="B16" s="131"/>
      <c r="C16" s="131"/>
      <c r="D16" s="131"/>
      <c r="E16" s="131"/>
      <c r="F16" s="131"/>
      <c r="G16" s="131"/>
    </row>
    <row r="17" spans="1:7" ht="15.6" thickBot="1" x14ac:dyDescent="0.35">
      <c r="A17" s="191"/>
    </row>
    <row r="18" spans="1:7" ht="26.9" customHeight="1" thickBot="1" x14ac:dyDescent="0.35">
      <c r="A18" s="133" t="s">
        <v>14</v>
      </c>
      <c r="B18" s="193" t="s">
        <v>15</v>
      </c>
      <c r="C18" s="194" t="s">
        <v>155</v>
      </c>
      <c r="D18" s="133" t="s">
        <v>157</v>
      </c>
      <c r="E18" s="195" t="s">
        <v>241</v>
      </c>
      <c r="F18" s="196"/>
      <c r="G18" s="137" t="s">
        <v>286</v>
      </c>
    </row>
    <row r="19" spans="1:7" ht="27.4" thickBot="1" x14ac:dyDescent="0.35">
      <c r="A19" s="138"/>
      <c r="B19" s="197"/>
      <c r="C19" s="198"/>
      <c r="D19" s="138"/>
      <c r="E19" s="199" t="s">
        <v>243</v>
      </c>
      <c r="F19" s="199" t="s">
        <v>244</v>
      </c>
      <c r="G19" s="141"/>
    </row>
    <row r="20" spans="1:7" ht="14.55" thickBot="1" x14ac:dyDescent="0.35">
      <c r="A20" s="142">
        <v>1</v>
      </c>
      <c r="B20" s="200">
        <v>2</v>
      </c>
      <c r="C20" s="140">
        <v>3</v>
      </c>
      <c r="D20" s="140">
        <v>4</v>
      </c>
      <c r="E20" s="140">
        <v>5</v>
      </c>
      <c r="F20" s="140">
        <v>6</v>
      </c>
      <c r="G20" s="140" t="s">
        <v>245</v>
      </c>
    </row>
    <row r="21" spans="1:7" ht="14.55" thickBot="1" x14ac:dyDescent="0.35">
      <c r="A21" s="201" t="s">
        <v>19</v>
      </c>
      <c r="B21" s="146" t="s">
        <v>158</v>
      </c>
      <c r="C21" s="202"/>
      <c r="D21" s="202">
        <f>D22+D27+D28</f>
        <v>1243881.2799999998</v>
      </c>
      <c r="E21" s="202">
        <f>E22</f>
        <v>17830.88</v>
      </c>
      <c r="F21" s="202">
        <f>F22</f>
        <v>-22778.38</v>
      </c>
      <c r="G21" s="146">
        <f>D21+E21+F21</f>
        <v>1238933.7799999998</v>
      </c>
    </row>
    <row r="22" spans="1:7" ht="14.55" thickBot="1" x14ac:dyDescent="0.35">
      <c r="A22" s="160" t="s">
        <v>21</v>
      </c>
      <c r="B22" s="148" t="s">
        <v>159</v>
      </c>
      <c r="C22" s="202"/>
      <c r="D22" s="169">
        <f>D23+D24+D25+D26</f>
        <v>1227359.8799999999</v>
      </c>
      <c r="E22" s="202">
        <f>E23+E24+E25+E26</f>
        <v>17830.88</v>
      </c>
      <c r="F22" s="202">
        <f>F24</f>
        <v>-22778.38</v>
      </c>
      <c r="G22" s="148">
        <f t="shared" ref="G22:G45" si="0">D22+E22+F22</f>
        <v>1222412.3799999999</v>
      </c>
    </row>
    <row r="23" spans="1:7" ht="14.55" thickBot="1" x14ac:dyDescent="0.35">
      <c r="A23" s="160" t="s">
        <v>160</v>
      </c>
      <c r="B23" s="148" t="s">
        <v>88</v>
      </c>
      <c r="C23" s="202"/>
      <c r="D23" s="169">
        <v>742634.08</v>
      </c>
      <c r="E23" s="169">
        <v>16291.17</v>
      </c>
      <c r="F23" s="169"/>
      <c r="G23" s="148">
        <f t="shared" si="0"/>
        <v>758925.25</v>
      </c>
    </row>
    <row r="24" spans="1:7" ht="14.55" thickBot="1" x14ac:dyDescent="0.35">
      <c r="A24" s="160" t="s">
        <v>161</v>
      </c>
      <c r="B24" s="148" t="s">
        <v>162</v>
      </c>
      <c r="C24" s="202"/>
      <c r="D24" s="169">
        <v>468718.39</v>
      </c>
      <c r="E24" s="169"/>
      <c r="F24" s="169">
        <v>-22778.38</v>
      </c>
      <c r="G24" s="148">
        <f t="shared" si="0"/>
        <v>445940.01</v>
      </c>
    </row>
    <row r="25" spans="1:7" ht="27.4" thickBot="1" x14ac:dyDescent="0.35">
      <c r="A25" s="160" t="s">
        <v>163</v>
      </c>
      <c r="B25" s="148" t="s">
        <v>164</v>
      </c>
      <c r="C25" s="202"/>
      <c r="D25" s="169">
        <v>14295.94</v>
      </c>
      <c r="E25" s="169">
        <v>1539.71</v>
      </c>
      <c r="F25" s="169"/>
      <c r="G25" s="148">
        <f t="shared" si="0"/>
        <v>15835.650000000001</v>
      </c>
    </row>
    <row r="26" spans="1:7" ht="14.55" thickBot="1" x14ac:dyDescent="0.35">
      <c r="A26" s="160" t="s">
        <v>165</v>
      </c>
      <c r="B26" s="148" t="s">
        <v>166</v>
      </c>
      <c r="C26" s="202"/>
      <c r="D26" s="169">
        <v>1711.47</v>
      </c>
      <c r="E26" s="202"/>
      <c r="F26" s="202"/>
      <c r="G26" s="148">
        <f t="shared" si="0"/>
        <v>1711.47</v>
      </c>
    </row>
    <row r="27" spans="1:7" ht="27.4" thickBot="1" x14ac:dyDescent="0.35">
      <c r="A27" s="160" t="s">
        <v>33</v>
      </c>
      <c r="B27" s="148" t="s">
        <v>167</v>
      </c>
      <c r="C27" s="202"/>
      <c r="D27" s="169"/>
      <c r="E27" s="202"/>
      <c r="F27" s="202"/>
      <c r="G27" s="148"/>
    </row>
    <row r="28" spans="1:7" ht="27.4" thickBot="1" x14ac:dyDescent="0.35">
      <c r="A28" s="160" t="s">
        <v>53</v>
      </c>
      <c r="B28" s="148" t="s">
        <v>168</v>
      </c>
      <c r="C28" s="202"/>
      <c r="D28" s="168">
        <f>D29+D30</f>
        <v>16521.400000000001</v>
      </c>
      <c r="E28" s="202"/>
      <c r="F28" s="202"/>
      <c r="G28" s="147">
        <f t="shared" si="0"/>
        <v>16521.400000000001</v>
      </c>
    </row>
    <row r="29" spans="1:7" ht="14.55" thickBot="1" x14ac:dyDescent="0.35">
      <c r="A29" s="160" t="s">
        <v>169</v>
      </c>
      <c r="B29" s="148" t="s">
        <v>170</v>
      </c>
      <c r="C29" s="202"/>
      <c r="D29" s="168">
        <v>16521.400000000001</v>
      </c>
      <c r="E29" s="202"/>
      <c r="F29" s="202"/>
      <c r="G29" s="147">
        <f t="shared" si="0"/>
        <v>16521.400000000001</v>
      </c>
    </row>
    <row r="30" spans="1:7" ht="27.4" thickBot="1" x14ac:dyDescent="0.35">
      <c r="A30" s="160" t="s">
        <v>171</v>
      </c>
      <c r="B30" s="148" t="s">
        <v>172</v>
      </c>
      <c r="C30" s="202"/>
      <c r="D30" s="169"/>
      <c r="E30" s="202"/>
      <c r="F30" s="202"/>
      <c r="G30" s="148"/>
    </row>
    <row r="31" spans="1:7" ht="14.55" thickBot="1" x14ac:dyDescent="0.35">
      <c r="A31" s="201" t="s">
        <v>59</v>
      </c>
      <c r="B31" s="146" t="s">
        <v>173</v>
      </c>
      <c r="C31" s="202"/>
      <c r="D31" s="203">
        <f>D32+D33+D34+D35+D36+D37+D38+D39+D40+D41+D42+D43+D44+D45</f>
        <v>1243010.06</v>
      </c>
      <c r="E31" s="202"/>
      <c r="F31" s="203">
        <f>F33</f>
        <v>-4947.5</v>
      </c>
      <c r="G31" s="146">
        <f t="shared" si="0"/>
        <v>1238062.56</v>
      </c>
    </row>
    <row r="32" spans="1:7" ht="27.4" thickBot="1" x14ac:dyDescent="0.35">
      <c r="A32" s="160" t="s">
        <v>21</v>
      </c>
      <c r="B32" s="148" t="s">
        <v>175</v>
      </c>
      <c r="C32" s="202"/>
      <c r="D32" s="169">
        <v>989048.24</v>
      </c>
      <c r="E32" s="202"/>
      <c r="F32" s="202"/>
      <c r="G32" s="148">
        <f t="shared" si="0"/>
        <v>989048.24</v>
      </c>
    </row>
    <row r="33" spans="1:7" ht="14.55" thickBot="1" x14ac:dyDescent="0.35">
      <c r="A33" s="160" t="s">
        <v>33</v>
      </c>
      <c r="B33" s="148" t="s">
        <v>177</v>
      </c>
      <c r="C33" s="202"/>
      <c r="D33" s="169">
        <v>53305.52</v>
      </c>
      <c r="E33" s="202"/>
      <c r="F33" s="168">
        <v>-4947.5</v>
      </c>
      <c r="G33" s="147">
        <f>D33+E33+F33</f>
        <v>48358.02</v>
      </c>
    </row>
    <row r="34" spans="1:7" ht="14.55" thickBot="1" x14ac:dyDescent="0.35">
      <c r="A34" s="160" t="s">
        <v>53</v>
      </c>
      <c r="B34" s="148" t="s">
        <v>179</v>
      </c>
      <c r="C34" s="169"/>
      <c r="D34" s="169">
        <v>67451.17</v>
      </c>
      <c r="E34" s="169"/>
      <c r="F34" s="169"/>
      <c r="G34" s="148">
        <f t="shared" si="0"/>
        <v>67451.17</v>
      </c>
    </row>
    <row r="35" spans="1:7" ht="14.55" thickBot="1" x14ac:dyDescent="0.35">
      <c r="A35" s="160" t="s">
        <v>55</v>
      </c>
      <c r="B35" s="148" t="s">
        <v>181</v>
      </c>
      <c r="C35" s="169"/>
      <c r="D35" s="169"/>
      <c r="E35" s="169"/>
      <c r="F35" s="169"/>
      <c r="G35" s="148"/>
    </row>
    <row r="36" spans="1:7" ht="14.55" thickBot="1" x14ac:dyDescent="0.35">
      <c r="A36" s="160" t="s">
        <v>57</v>
      </c>
      <c r="B36" s="148" t="s">
        <v>183</v>
      </c>
      <c r="C36" s="169"/>
      <c r="D36" s="169">
        <v>29630.36</v>
      </c>
      <c r="E36" s="169"/>
      <c r="F36" s="169"/>
      <c r="G36" s="148">
        <f t="shared" si="0"/>
        <v>29630.36</v>
      </c>
    </row>
    <row r="37" spans="1:7" ht="14.55" thickBot="1" x14ac:dyDescent="0.35">
      <c r="A37" s="160" t="s">
        <v>184</v>
      </c>
      <c r="B37" s="148" t="s">
        <v>186</v>
      </c>
      <c r="C37" s="169"/>
      <c r="D37" s="169">
        <v>3926.99</v>
      </c>
      <c r="E37" s="169"/>
      <c r="F37" s="169"/>
      <c r="G37" s="148">
        <f t="shared" si="0"/>
        <v>3926.99</v>
      </c>
    </row>
    <row r="38" spans="1:7" ht="27.4" thickBot="1" x14ac:dyDescent="0.35">
      <c r="A38" s="160" t="s">
        <v>187</v>
      </c>
      <c r="B38" s="148" t="s">
        <v>189</v>
      </c>
      <c r="C38" s="169"/>
      <c r="D38" s="169"/>
      <c r="E38" s="169"/>
      <c r="F38" s="169"/>
      <c r="G38" s="148"/>
    </row>
    <row r="39" spans="1:7" ht="14.55" thickBot="1" x14ac:dyDescent="0.35">
      <c r="A39" s="160" t="s">
        <v>190</v>
      </c>
      <c r="B39" s="148" t="s">
        <v>191</v>
      </c>
      <c r="C39" s="169"/>
      <c r="D39" s="169"/>
      <c r="E39" s="169"/>
      <c r="F39" s="169"/>
      <c r="G39" s="148"/>
    </row>
    <row r="40" spans="1:7" ht="27.4" thickBot="1" x14ac:dyDescent="0.35">
      <c r="A40" s="160" t="s">
        <v>192</v>
      </c>
      <c r="B40" s="148" t="s">
        <v>193</v>
      </c>
      <c r="C40" s="169"/>
      <c r="D40" s="169">
        <v>14268.07</v>
      </c>
      <c r="E40" s="169"/>
      <c r="F40" s="169"/>
      <c r="G40" s="148">
        <f t="shared" si="0"/>
        <v>14268.07</v>
      </c>
    </row>
    <row r="41" spans="1:7" ht="14.55" thickBot="1" x14ac:dyDescent="0.35">
      <c r="A41" s="160" t="s">
        <v>194</v>
      </c>
      <c r="B41" s="148" t="s">
        <v>196</v>
      </c>
      <c r="C41" s="169"/>
      <c r="D41" s="169">
        <v>40531.910000000003</v>
      </c>
      <c r="E41" s="169"/>
      <c r="F41" s="169"/>
      <c r="G41" s="148">
        <f t="shared" si="0"/>
        <v>40531.910000000003</v>
      </c>
    </row>
    <row r="42" spans="1:7" ht="14.55" thickBot="1" x14ac:dyDescent="0.35">
      <c r="A42" s="160" t="s">
        <v>197</v>
      </c>
      <c r="B42" s="148" t="s">
        <v>199</v>
      </c>
      <c r="C42" s="169"/>
      <c r="D42" s="169"/>
      <c r="E42" s="169"/>
      <c r="F42" s="169"/>
      <c r="G42" s="148"/>
    </row>
    <row r="43" spans="1:7" ht="14.55" thickBot="1" x14ac:dyDescent="0.35">
      <c r="A43" s="160" t="s">
        <v>200</v>
      </c>
      <c r="B43" s="148" t="s">
        <v>202</v>
      </c>
      <c r="C43" s="169"/>
      <c r="D43" s="169"/>
      <c r="E43" s="169"/>
      <c r="F43" s="169"/>
      <c r="G43" s="148"/>
    </row>
    <row r="44" spans="1:7" ht="14.55" thickBot="1" x14ac:dyDescent="0.35">
      <c r="A44" s="160" t="s">
        <v>203</v>
      </c>
      <c r="B44" s="148" t="s">
        <v>205</v>
      </c>
      <c r="C44" s="169"/>
      <c r="D44" s="169">
        <v>21587.18</v>
      </c>
      <c r="E44" s="169"/>
      <c r="F44" s="169"/>
      <c r="G44" s="148">
        <f t="shared" si="0"/>
        <v>21587.18</v>
      </c>
    </row>
    <row r="45" spans="1:7" ht="14.55" thickBot="1" x14ac:dyDescent="0.35">
      <c r="A45" s="160" t="s">
        <v>206</v>
      </c>
      <c r="B45" s="204" t="s">
        <v>208</v>
      </c>
      <c r="C45" s="205"/>
      <c r="D45" s="169">
        <v>23260.62</v>
      </c>
      <c r="E45" s="205"/>
      <c r="F45" s="205"/>
      <c r="G45" s="148">
        <f t="shared" si="0"/>
        <v>23260.62</v>
      </c>
    </row>
    <row r="46" spans="1:7" ht="27.4" thickBot="1" x14ac:dyDescent="0.35">
      <c r="A46" s="206" t="s">
        <v>61</v>
      </c>
      <c r="B46" s="207" t="s">
        <v>209</v>
      </c>
      <c r="C46" s="208"/>
      <c r="D46" s="203">
        <f>D21-D31</f>
        <v>871.21999999973923</v>
      </c>
      <c r="E46" s="208"/>
      <c r="F46" s="208"/>
      <c r="G46" s="202">
        <f>G21-G31</f>
        <v>871.21999999973923</v>
      </c>
    </row>
    <row r="47" spans="1:7" ht="14.55" thickBot="1" x14ac:dyDescent="0.35">
      <c r="A47" s="206" t="s">
        <v>86</v>
      </c>
      <c r="B47" s="207" t="s">
        <v>210</v>
      </c>
      <c r="C47" s="208"/>
      <c r="D47" s="203">
        <f>D48+D49+D50</f>
        <v>246.72</v>
      </c>
      <c r="E47" s="208"/>
      <c r="F47" s="208"/>
      <c r="G47" s="203">
        <f>D47</f>
        <v>246.72</v>
      </c>
    </row>
    <row r="48" spans="1:7" ht="14.55" thickBot="1" x14ac:dyDescent="0.35">
      <c r="A48" s="167" t="s">
        <v>211</v>
      </c>
      <c r="B48" s="204" t="s">
        <v>213</v>
      </c>
      <c r="C48" s="205"/>
      <c r="D48" s="169">
        <v>246.72</v>
      </c>
      <c r="E48" s="205"/>
      <c r="F48" s="205"/>
      <c r="G48" s="169">
        <f>D48</f>
        <v>246.72</v>
      </c>
    </row>
    <row r="49" spans="1:7" ht="27.4" thickBot="1" x14ac:dyDescent="0.35">
      <c r="A49" s="167" t="s">
        <v>33</v>
      </c>
      <c r="B49" s="204" t="s">
        <v>214</v>
      </c>
      <c r="C49" s="205"/>
      <c r="D49" s="169"/>
      <c r="E49" s="205"/>
      <c r="F49" s="205"/>
      <c r="G49" s="169"/>
    </row>
    <row r="50" spans="1:7" ht="14.55" thickBot="1" x14ac:dyDescent="0.35">
      <c r="A50" s="167" t="s">
        <v>215</v>
      </c>
      <c r="B50" s="204" t="s">
        <v>217</v>
      </c>
      <c r="C50" s="205"/>
      <c r="D50" s="169"/>
      <c r="E50" s="205"/>
      <c r="F50" s="205"/>
      <c r="G50" s="169"/>
    </row>
    <row r="51" spans="1:7" ht="27.4" thickBot="1" x14ac:dyDescent="0.35">
      <c r="A51" s="206" t="s">
        <v>93</v>
      </c>
      <c r="B51" s="207" t="s">
        <v>218</v>
      </c>
      <c r="C51" s="208"/>
      <c r="D51" s="202"/>
      <c r="E51" s="208"/>
      <c r="F51" s="208"/>
      <c r="G51" s="202"/>
    </row>
    <row r="52" spans="1:7" ht="40.85" thickBot="1" x14ac:dyDescent="0.35">
      <c r="A52" s="206" t="s">
        <v>120</v>
      </c>
      <c r="B52" s="207" t="s">
        <v>219</v>
      </c>
      <c r="C52" s="208"/>
      <c r="D52" s="202"/>
      <c r="E52" s="208"/>
      <c r="F52" s="208"/>
      <c r="G52" s="202"/>
    </row>
    <row r="53" spans="1:7" ht="14.55" thickBot="1" x14ac:dyDescent="0.35">
      <c r="A53" s="206" t="s">
        <v>132</v>
      </c>
      <c r="B53" s="207" t="s">
        <v>220</v>
      </c>
      <c r="C53" s="208"/>
      <c r="D53" s="202"/>
      <c r="E53" s="208"/>
      <c r="F53" s="208"/>
      <c r="G53" s="202"/>
    </row>
    <row r="54" spans="1:7" ht="40.85" thickBot="1" x14ac:dyDescent="0.35">
      <c r="A54" s="206" t="s">
        <v>221</v>
      </c>
      <c r="B54" s="207" t="s">
        <v>222</v>
      </c>
      <c r="C54" s="208"/>
      <c r="D54" s="203">
        <f>D46+D47</f>
        <v>1117.9399999997393</v>
      </c>
      <c r="E54" s="208"/>
      <c r="F54" s="208"/>
      <c r="G54" s="203">
        <f>G46+G47</f>
        <v>1117.9399999997393</v>
      </c>
    </row>
    <row r="55" spans="1:7" ht="14.55" thickBot="1" x14ac:dyDescent="0.35">
      <c r="A55" s="206" t="s">
        <v>21</v>
      </c>
      <c r="B55" s="207" t="s">
        <v>223</v>
      </c>
      <c r="C55" s="208"/>
      <c r="D55" s="202"/>
      <c r="E55" s="208"/>
      <c r="F55" s="208"/>
      <c r="G55" s="202"/>
    </row>
    <row r="56" spans="1:7" ht="27.4" thickBot="1" x14ac:dyDescent="0.35">
      <c r="A56" s="206" t="s">
        <v>224</v>
      </c>
      <c r="B56" s="207" t="s">
        <v>225</v>
      </c>
      <c r="C56" s="208"/>
      <c r="D56" s="203">
        <f>D54</f>
        <v>1117.9399999997393</v>
      </c>
      <c r="E56" s="208"/>
      <c r="F56" s="208"/>
      <c r="G56" s="203">
        <f>G54</f>
        <v>1117.9399999997393</v>
      </c>
    </row>
    <row r="57" spans="1:7" ht="27.4" thickBot="1" x14ac:dyDescent="0.35">
      <c r="A57" s="167" t="s">
        <v>21</v>
      </c>
      <c r="B57" s="204" t="s">
        <v>226</v>
      </c>
      <c r="C57" s="205"/>
      <c r="D57" s="169"/>
      <c r="E57" s="205"/>
      <c r="F57" s="205"/>
      <c r="G57" s="169"/>
    </row>
    <row r="58" spans="1:7" ht="14.55" thickBot="1" x14ac:dyDescent="0.35">
      <c r="A58" s="167" t="s">
        <v>33</v>
      </c>
      <c r="B58" s="204" t="s">
        <v>227</v>
      </c>
      <c r="C58" s="205"/>
      <c r="D58" s="169"/>
      <c r="E58" s="205"/>
      <c r="F58" s="205"/>
      <c r="G58" s="169"/>
    </row>
    <row r="60" spans="1:7" x14ac:dyDescent="0.3">
      <c r="A60" s="184" t="s">
        <v>145</v>
      </c>
      <c r="B60" s="125"/>
      <c r="C60" s="125"/>
      <c r="D60" s="185"/>
      <c r="E60" s="125"/>
      <c r="F60" s="186" t="s">
        <v>146</v>
      </c>
      <c r="G60" s="186"/>
    </row>
    <row r="61" spans="1:7" ht="16.7" x14ac:dyDescent="0.3">
      <c r="A61" s="187" t="s">
        <v>278</v>
      </c>
      <c r="B61" s="187"/>
      <c r="C61" s="125"/>
      <c r="D61" s="188" t="s">
        <v>138</v>
      </c>
      <c r="E61" s="189"/>
      <c r="F61" s="190" t="s">
        <v>139</v>
      </c>
      <c r="G61" s="190"/>
    </row>
    <row r="62" spans="1:7" x14ac:dyDescent="0.3">
      <c r="A62" s="125"/>
      <c r="B62" s="125"/>
      <c r="C62" s="125"/>
      <c r="E62" s="125"/>
      <c r="F62" s="125"/>
    </row>
    <row r="63" spans="1:7" x14ac:dyDescent="0.3">
      <c r="A63" s="184" t="s">
        <v>140</v>
      </c>
      <c r="B63" s="125"/>
      <c r="C63" s="125"/>
      <c r="D63" s="185"/>
      <c r="E63" s="125"/>
      <c r="F63" s="186" t="s">
        <v>141</v>
      </c>
      <c r="G63" s="186"/>
    </row>
    <row r="64" spans="1:7" ht="16.7" x14ac:dyDescent="0.3">
      <c r="A64" s="187" t="s">
        <v>279</v>
      </c>
      <c r="B64" s="187"/>
      <c r="C64" s="125"/>
      <c r="D64" s="188" t="s">
        <v>138</v>
      </c>
      <c r="E64" s="125"/>
      <c r="F64" s="190" t="s">
        <v>139</v>
      </c>
      <c r="G64" s="190"/>
    </row>
  </sheetData>
  <mergeCells count="24">
    <mergeCell ref="F60:G60"/>
    <mergeCell ref="A61:B61"/>
    <mergeCell ref="F61:G61"/>
    <mergeCell ref="F63:G63"/>
    <mergeCell ref="A64:B64"/>
    <mergeCell ref="F64:G64"/>
    <mergeCell ref="A18:A19"/>
    <mergeCell ref="B18:B19"/>
    <mergeCell ref="C18:C19"/>
    <mergeCell ref="D18:D19"/>
    <mergeCell ref="E18:F18"/>
    <mergeCell ref="G18:G19"/>
    <mergeCell ref="A9:G9"/>
    <mergeCell ref="A10:G10"/>
    <mergeCell ref="A12:G12"/>
    <mergeCell ref="A14:G14"/>
    <mergeCell ref="A15:G15"/>
    <mergeCell ref="A16:G16"/>
    <mergeCell ref="A1:G1"/>
    <mergeCell ref="A2:G2"/>
    <mergeCell ref="A3:G3"/>
    <mergeCell ref="A5:G5"/>
    <mergeCell ref="A7:G7"/>
    <mergeCell ref="A8:G8"/>
  </mergeCells>
  <pageMargins left="0.7" right="0.7" top="0.75" bottom="0.75" header="0.3" footer="0.3"/>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2</vt:i4>
      </vt:variant>
    </vt:vector>
  </HeadingPairs>
  <TitlesOfParts>
    <vt:vector size="6" baseType="lpstr">
      <vt:lpstr>Nr.46</vt:lpstr>
      <vt:lpstr>Nr.47</vt:lpstr>
      <vt:lpstr>Nr.48</vt:lpstr>
      <vt:lpstr>Nr.49</vt:lpstr>
      <vt:lpstr>Nr.46!part_84608a3206294842a9f31b5f72f60fe6</vt:lpstr>
      <vt:lpstr>Nr.46!Print_Area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Vartotojas</cp:lastModifiedBy>
  <cp:lastPrinted>2023-08-29T11:26:45Z</cp:lastPrinted>
  <dcterms:modified xsi:type="dcterms:W3CDTF">2023-08-29T11:26:54Z</dcterms:modified>
</cp:coreProperties>
</file>